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ldresagensekretariat.sharepoint.com/sites/msteams_e570f5_005549/Shared Documents/General/Kommunetal/2 version/"/>
    </mc:Choice>
  </mc:AlternateContent>
  <xr:revisionPtr revIDLastSave="1" documentId="13_ncr:1_{920F8BE3-38AA-4D7F-BFA4-CBB4AC97E014}" xr6:coauthVersionLast="47" xr6:coauthVersionMax="47" xr10:uidLastSave="{34BDD86A-0544-49EE-BA89-61D2030D769C}"/>
  <bookViews>
    <workbookView xWindow="-120" yWindow="-120" windowWidth="29040" windowHeight="15720" firstSheet="3" activeTab="3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externalReferences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2" i="6" l="1"/>
  <c r="L102" i="6"/>
  <c r="K102" i="6"/>
  <c r="J102" i="6"/>
  <c r="I102" i="6"/>
  <c r="H102" i="6"/>
  <c r="G102" i="6"/>
  <c r="M101" i="6"/>
  <c r="L101" i="6"/>
  <c r="K101" i="6"/>
  <c r="J101" i="6"/>
  <c r="I101" i="6"/>
  <c r="H101" i="6"/>
  <c r="G101" i="6"/>
  <c r="M100" i="6"/>
  <c r="L100" i="6"/>
  <c r="K100" i="6"/>
  <c r="J100" i="6"/>
  <c r="I100" i="6"/>
  <c r="H100" i="6"/>
  <c r="G100" i="6"/>
  <c r="M99" i="6"/>
  <c r="L99" i="6"/>
  <c r="K99" i="6"/>
  <c r="J99" i="6"/>
  <c r="I99" i="6"/>
  <c r="H99" i="6"/>
  <c r="G99" i="6"/>
  <c r="M98" i="6"/>
  <c r="L98" i="6"/>
  <c r="K98" i="6"/>
  <c r="J98" i="6"/>
  <c r="I98" i="6"/>
  <c r="H98" i="6"/>
  <c r="G98" i="6"/>
  <c r="M97" i="6"/>
  <c r="L97" i="6"/>
  <c r="K97" i="6"/>
  <c r="J97" i="6"/>
  <c r="I97" i="6"/>
  <c r="H97" i="6"/>
  <c r="G97" i="6"/>
  <c r="M96" i="6"/>
  <c r="L96" i="6"/>
  <c r="K96" i="6"/>
  <c r="J96" i="6"/>
  <c r="I96" i="6"/>
  <c r="H96" i="6"/>
  <c r="G96" i="6"/>
  <c r="M95" i="6"/>
  <c r="L95" i="6"/>
  <c r="K95" i="6"/>
  <c r="J95" i="6"/>
  <c r="I95" i="6"/>
  <c r="H95" i="6"/>
  <c r="G95" i="6"/>
  <c r="M94" i="6"/>
  <c r="L94" i="6"/>
  <c r="K94" i="6"/>
  <c r="J94" i="6"/>
  <c r="I94" i="6"/>
  <c r="H94" i="6"/>
  <c r="G94" i="6"/>
  <c r="M93" i="6"/>
  <c r="L93" i="6"/>
  <c r="K93" i="6"/>
  <c r="J93" i="6"/>
  <c r="I93" i="6"/>
  <c r="H93" i="6"/>
  <c r="G93" i="6"/>
  <c r="M92" i="6"/>
  <c r="L92" i="6"/>
  <c r="K92" i="6"/>
  <c r="J92" i="6"/>
  <c r="I92" i="6"/>
  <c r="H92" i="6"/>
  <c r="G92" i="6"/>
  <c r="M91" i="6"/>
  <c r="L91" i="6"/>
  <c r="K91" i="6"/>
  <c r="J91" i="6"/>
  <c r="I91" i="6"/>
  <c r="H91" i="6"/>
  <c r="G91" i="6"/>
  <c r="M90" i="6"/>
  <c r="L90" i="6"/>
  <c r="K90" i="6"/>
  <c r="J90" i="6"/>
  <c r="I90" i="6"/>
  <c r="H90" i="6"/>
  <c r="G90" i="6"/>
  <c r="M89" i="6"/>
  <c r="L89" i="6"/>
  <c r="K89" i="6"/>
  <c r="J89" i="6"/>
  <c r="I89" i="6"/>
  <c r="H89" i="6"/>
  <c r="G89" i="6"/>
  <c r="M88" i="6"/>
  <c r="L88" i="6"/>
  <c r="K88" i="6"/>
  <c r="J88" i="6"/>
  <c r="I88" i="6"/>
  <c r="H88" i="6"/>
  <c r="G88" i="6"/>
  <c r="M87" i="6"/>
  <c r="L87" i="6"/>
  <c r="K87" i="6"/>
  <c r="J87" i="6"/>
  <c r="I87" i="6"/>
  <c r="H87" i="6"/>
  <c r="G87" i="6"/>
  <c r="M86" i="6"/>
  <c r="L86" i="6"/>
  <c r="K86" i="6"/>
  <c r="J86" i="6"/>
  <c r="I86" i="6"/>
  <c r="H86" i="6"/>
  <c r="G86" i="6"/>
  <c r="M85" i="6"/>
  <c r="L85" i="6"/>
  <c r="K85" i="6"/>
  <c r="J85" i="6"/>
  <c r="I85" i="6"/>
  <c r="H85" i="6"/>
  <c r="G85" i="6"/>
  <c r="M84" i="6"/>
  <c r="L84" i="6"/>
  <c r="K84" i="6"/>
  <c r="J84" i="6"/>
  <c r="I84" i="6"/>
  <c r="H84" i="6"/>
  <c r="G84" i="6"/>
  <c r="M83" i="6"/>
  <c r="L83" i="6"/>
  <c r="K83" i="6"/>
  <c r="J83" i="6"/>
  <c r="I83" i="6"/>
  <c r="H83" i="6"/>
  <c r="G83" i="6"/>
  <c r="M82" i="6"/>
  <c r="L82" i="6"/>
  <c r="K82" i="6"/>
  <c r="J82" i="6"/>
  <c r="I82" i="6"/>
  <c r="H82" i="6"/>
  <c r="G82" i="6"/>
  <c r="M81" i="6"/>
  <c r="L81" i="6"/>
  <c r="K81" i="6"/>
  <c r="J81" i="6"/>
  <c r="I81" i="6"/>
  <c r="H81" i="6"/>
  <c r="G81" i="6"/>
  <c r="M80" i="6"/>
  <c r="L80" i="6"/>
  <c r="K80" i="6"/>
  <c r="J80" i="6"/>
  <c r="I80" i="6"/>
  <c r="H80" i="6"/>
  <c r="G80" i="6"/>
  <c r="M79" i="6"/>
  <c r="L79" i="6"/>
  <c r="K79" i="6"/>
  <c r="J79" i="6"/>
  <c r="I79" i="6"/>
  <c r="H79" i="6"/>
  <c r="G79" i="6"/>
  <c r="M78" i="6"/>
  <c r="L78" i="6"/>
  <c r="K78" i="6"/>
  <c r="J78" i="6"/>
  <c r="I78" i="6"/>
  <c r="H78" i="6"/>
  <c r="G78" i="6"/>
  <c r="M77" i="6"/>
  <c r="L77" i="6"/>
  <c r="K77" i="6"/>
  <c r="J77" i="6"/>
  <c r="I77" i="6"/>
  <c r="H77" i="6"/>
  <c r="G77" i="6"/>
  <c r="M76" i="6"/>
  <c r="L76" i="6"/>
  <c r="K76" i="6"/>
  <c r="J76" i="6"/>
  <c r="I76" i="6"/>
  <c r="H76" i="6"/>
  <c r="G76" i="6"/>
  <c r="M75" i="6"/>
  <c r="L75" i="6"/>
  <c r="K75" i="6"/>
  <c r="J75" i="6"/>
  <c r="I75" i="6"/>
  <c r="H75" i="6"/>
  <c r="G75" i="6"/>
  <c r="M74" i="6"/>
  <c r="L74" i="6"/>
  <c r="K74" i="6"/>
  <c r="J74" i="6"/>
  <c r="I74" i="6"/>
  <c r="H74" i="6"/>
  <c r="G74" i="6"/>
  <c r="M73" i="6"/>
  <c r="L73" i="6"/>
  <c r="K73" i="6"/>
  <c r="J73" i="6"/>
  <c r="I73" i="6"/>
  <c r="H73" i="6"/>
  <c r="G73" i="6"/>
  <c r="M72" i="6"/>
  <c r="L72" i="6"/>
  <c r="K72" i="6"/>
  <c r="J72" i="6"/>
  <c r="I72" i="6"/>
  <c r="H72" i="6"/>
  <c r="G72" i="6"/>
  <c r="M71" i="6"/>
  <c r="L71" i="6"/>
  <c r="K71" i="6"/>
  <c r="J71" i="6"/>
  <c r="I71" i="6"/>
  <c r="H71" i="6"/>
  <c r="G71" i="6"/>
  <c r="M70" i="6"/>
  <c r="L70" i="6"/>
  <c r="K70" i="6"/>
  <c r="J70" i="6"/>
  <c r="I70" i="6"/>
  <c r="H70" i="6"/>
  <c r="G70" i="6"/>
  <c r="M69" i="6"/>
  <c r="L69" i="6"/>
  <c r="K69" i="6"/>
  <c r="J69" i="6"/>
  <c r="I69" i="6"/>
  <c r="H69" i="6"/>
  <c r="G69" i="6"/>
  <c r="M68" i="6"/>
  <c r="L68" i="6"/>
  <c r="K68" i="6"/>
  <c r="J68" i="6"/>
  <c r="I68" i="6"/>
  <c r="H68" i="6"/>
  <c r="G68" i="6"/>
  <c r="M67" i="6"/>
  <c r="L67" i="6"/>
  <c r="K67" i="6"/>
  <c r="J67" i="6"/>
  <c r="I67" i="6"/>
  <c r="H67" i="6"/>
  <c r="G67" i="6"/>
  <c r="M66" i="6"/>
  <c r="L66" i="6"/>
  <c r="K66" i="6"/>
  <c r="J66" i="6"/>
  <c r="I66" i="6"/>
  <c r="H66" i="6"/>
  <c r="G66" i="6"/>
  <c r="M65" i="6"/>
  <c r="L65" i="6"/>
  <c r="K65" i="6"/>
  <c r="J65" i="6"/>
  <c r="I65" i="6"/>
  <c r="H65" i="6"/>
  <c r="G65" i="6"/>
  <c r="M64" i="6"/>
  <c r="L64" i="6"/>
  <c r="K64" i="6"/>
  <c r="J64" i="6"/>
  <c r="I64" i="6"/>
  <c r="H64" i="6"/>
  <c r="G64" i="6"/>
  <c r="M63" i="6"/>
  <c r="L63" i="6"/>
  <c r="K63" i="6"/>
  <c r="J63" i="6"/>
  <c r="I63" i="6"/>
  <c r="H63" i="6"/>
  <c r="G63" i="6"/>
  <c r="M62" i="6"/>
  <c r="L62" i="6"/>
  <c r="K62" i="6"/>
  <c r="J62" i="6"/>
  <c r="I62" i="6"/>
  <c r="H62" i="6"/>
  <c r="G62" i="6"/>
  <c r="M61" i="6"/>
  <c r="L61" i="6"/>
  <c r="K61" i="6"/>
  <c r="J61" i="6"/>
  <c r="I61" i="6"/>
  <c r="H61" i="6"/>
  <c r="G61" i="6"/>
  <c r="M60" i="6"/>
  <c r="L60" i="6"/>
  <c r="K60" i="6"/>
  <c r="J60" i="6"/>
  <c r="I60" i="6"/>
  <c r="H60" i="6"/>
  <c r="G60" i="6"/>
  <c r="M59" i="6"/>
  <c r="L59" i="6"/>
  <c r="K59" i="6"/>
  <c r="J59" i="6"/>
  <c r="I59" i="6"/>
  <c r="H59" i="6"/>
  <c r="G59" i="6"/>
  <c r="M58" i="6"/>
  <c r="L58" i="6"/>
  <c r="K58" i="6"/>
  <c r="J58" i="6"/>
  <c r="I58" i="6"/>
  <c r="H58" i="6"/>
  <c r="G58" i="6"/>
  <c r="M57" i="6"/>
  <c r="L57" i="6"/>
  <c r="K57" i="6"/>
  <c r="J57" i="6"/>
  <c r="I57" i="6"/>
  <c r="H57" i="6"/>
  <c r="G57" i="6"/>
  <c r="M56" i="6"/>
  <c r="L56" i="6"/>
  <c r="K56" i="6"/>
  <c r="J56" i="6"/>
  <c r="I56" i="6"/>
  <c r="H56" i="6"/>
  <c r="G56" i="6"/>
  <c r="M55" i="6"/>
  <c r="L55" i="6"/>
  <c r="K55" i="6"/>
  <c r="J55" i="6"/>
  <c r="I55" i="6"/>
  <c r="H55" i="6"/>
  <c r="G55" i="6"/>
  <c r="M54" i="6"/>
  <c r="L54" i="6"/>
  <c r="K54" i="6"/>
  <c r="J54" i="6"/>
  <c r="I54" i="6"/>
  <c r="H54" i="6"/>
  <c r="G54" i="6"/>
  <c r="M53" i="6"/>
  <c r="L53" i="6"/>
  <c r="K53" i="6"/>
  <c r="J53" i="6"/>
  <c r="I53" i="6"/>
  <c r="H53" i="6"/>
  <c r="G53" i="6"/>
  <c r="M52" i="6"/>
  <c r="L52" i="6"/>
  <c r="K52" i="6"/>
  <c r="J52" i="6"/>
  <c r="I52" i="6"/>
  <c r="H52" i="6"/>
  <c r="G52" i="6"/>
  <c r="M51" i="6"/>
  <c r="L51" i="6"/>
  <c r="K51" i="6"/>
  <c r="J51" i="6"/>
  <c r="I51" i="6"/>
  <c r="H51" i="6"/>
  <c r="G51" i="6"/>
  <c r="M50" i="6"/>
  <c r="L50" i="6"/>
  <c r="K50" i="6"/>
  <c r="J50" i="6"/>
  <c r="I50" i="6"/>
  <c r="H50" i="6"/>
  <c r="G50" i="6"/>
  <c r="M49" i="6"/>
  <c r="L49" i="6"/>
  <c r="K49" i="6"/>
  <c r="J49" i="6"/>
  <c r="I49" i="6"/>
  <c r="H49" i="6"/>
  <c r="G49" i="6"/>
  <c r="M48" i="6"/>
  <c r="E21" i="13" s="1"/>
  <c r="L48" i="6"/>
  <c r="K48" i="6"/>
  <c r="J48" i="6"/>
  <c r="I48" i="6"/>
  <c r="H48" i="6"/>
  <c r="G48" i="6"/>
  <c r="M47" i="6"/>
  <c r="L47" i="6"/>
  <c r="K47" i="6"/>
  <c r="J47" i="6"/>
  <c r="I47" i="6"/>
  <c r="H47" i="6"/>
  <c r="G47" i="6"/>
  <c r="M46" i="6"/>
  <c r="L46" i="6"/>
  <c r="K46" i="6"/>
  <c r="J46" i="6"/>
  <c r="I46" i="6"/>
  <c r="H46" i="6"/>
  <c r="G46" i="6"/>
  <c r="M45" i="6"/>
  <c r="L45" i="6"/>
  <c r="K45" i="6"/>
  <c r="J45" i="6"/>
  <c r="I45" i="6"/>
  <c r="H45" i="6"/>
  <c r="G45" i="6"/>
  <c r="M44" i="6"/>
  <c r="L44" i="6"/>
  <c r="K44" i="6"/>
  <c r="J44" i="6"/>
  <c r="I44" i="6"/>
  <c r="H44" i="6"/>
  <c r="G44" i="6"/>
  <c r="M43" i="6"/>
  <c r="L43" i="6"/>
  <c r="K43" i="6"/>
  <c r="J43" i="6"/>
  <c r="I43" i="6"/>
  <c r="H43" i="6"/>
  <c r="G43" i="6"/>
  <c r="M42" i="6"/>
  <c r="E20" i="13" s="1"/>
  <c r="L42" i="6"/>
  <c r="K42" i="6"/>
  <c r="J42" i="6"/>
  <c r="I42" i="6"/>
  <c r="H42" i="6"/>
  <c r="G42" i="6"/>
  <c r="M41" i="6"/>
  <c r="E17" i="13" s="1"/>
  <c r="L41" i="6"/>
  <c r="K41" i="6"/>
  <c r="J41" i="6"/>
  <c r="I41" i="6"/>
  <c r="H41" i="6"/>
  <c r="G41" i="6"/>
  <c r="M40" i="6"/>
  <c r="E15" i="13" s="1"/>
  <c r="L40" i="6"/>
  <c r="K40" i="6"/>
  <c r="J40" i="6"/>
  <c r="I40" i="6"/>
  <c r="H40" i="6"/>
  <c r="G40" i="6"/>
  <c r="M39" i="6"/>
  <c r="L39" i="6"/>
  <c r="K39" i="6"/>
  <c r="J39" i="6"/>
  <c r="I39" i="6"/>
  <c r="H39" i="6"/>
  <c r="G39" i="6"/>
  <c r="M38" i="6"/>
  <c r="L38" i="6"/>
  <c r="K38" i="6"/>
  <c r="J38" i="6"/>
  <c r="I38" i="6"/>
  <c r="H38" i="6"/>
  <c r="G38" i="6"/>
  <c r="M37" i="6"/>
  <c r="L37" i="6"/>
  <c r="K37" i="6"/>
  <c r="J37" i="6"/>
  <c r="I37" i="6"/>
  <c r="H37" i="6"/>
  <c r="G37" i="6"/>
  <c r="M36" i="6"/>
  <c r="L36" i="6"/>
  <c r="K36" i="6"/>
  <c r="J36" i="6"/>
  <c r="I36" i="6"/>
  <c r="H36" i="6"/>
  <c r="G36" i="6"/>
  <c r="M35" i="6"/>
  <c r="L35" i="6"/>
  <c r="K35" i="6"/>
  <c r="J35" i="6"/>
  <c r="I35" i="6"/>
  <c r="H35" i="6"/>
  <c r="G35" i="6"/>
  <c r="M34" i="6"/>
  <c r="L34" i="6"/>
  <c r="K34" i="6"/>
  <c r="J34" i="6"/>
  <c r="I34" i="6"/>
  <c r="H34" i="6"/>
  <c r="G34" i="6"/>
  <c r="M33" i="6"/>
  <c r="E16" i="13" s="1"/>
  <c r="L33" i="6"/>
  <c r="K33" i="6"/>
  <c r="J33" i="6"/>
  <c r="I33" i="6"/>
  <c r="H33" i="6"/>
  <c r="G33" i="6"/>
  <c r="M32" i="6"/>
  <c r="L32" i="6"/>
  <c r="K32" i="6"/>
  <c r="J32" i="6"/>
  <c r="I32" i="6"/>
  <c r="H32" i="6"/>
  <c r="G32" i="6"/>
  <c r="M31" i="6"/>
  <c r="L31" i="6"/>
  <c r="K31" i="6"/>
  <c r="J31" i="6"/>
  <c r="I31" i="6"/>
  <c r="H31" i="6"/>
  <c r="G31" i="6"/>
  <c r="M30" i="6"/>
  <c r="L30" i="6"/>
  <c r="K30" i="6"/>
  <c r="J30" i="6"/>
  <c r="I30" i="6"/>
  <c r="H30" i="6"/>
  <c r="G30" i="6"/>
  <c r="M29" i="6"/>
  <c r="L29" i="6"/>
  <c r="K29" i="6"/>
  <c r="J29" i="6"/>
  <c r="I29" i="6"/>
  <c r="H29" i="6"/>
  <c r="G29" i="6"/>
  <c r="M28" i="6"/>
  <c r="L28" i="6"/>
  <c r="K28" i="6"/>
  <c r="J28" i="6"/>
  <c r="I28" i="6"/>
  <c r="H28" i="6"/>
  <c r="G28" i="6"/>
  <c r="M27" i="6"/>
  <c r="L27" i="6"/>
  <c r="K27" i="6"/>
  <c r="J27" i="6"/>
  <c r="I27" i="6"/>
  <c r="H27" i="6"/>
  <c r="G27" i="6"/>
  <c r="M26" i="6"/>
  <c r="L26" i="6"/>
  <c r="K26" i="6"/>
  <c r="J26" i="6"/>
  <c r="I26" i="6"/>
  <c r="H26" i="6"/>
  <c r="G26" i="6"/>
  <c r="M25" i="6"/>
  <c r="L25" i="6"/>
  <c r="K25" i="6"/>
  <c r="J25" i="6"/>
  <c r="I25" i="6"/>
  <c r="H25" i="6"/>
  <c r="G25" i="6"/>
  <c r="M24" i="6"/>
  <c r="L24" i="6"/>
  <c r="K24" i="6"/>
  <c r="J24" i="6"/>
  <c r="I24" i="6"/>
  <c r="H24" i="6"/>
  <c r="G24" i="6"/>
  <c r="M23" i="6"/>
  <c r="L23" i="6"/>
  <c r="K23" i="6"/>
  <c r="J23" i="6"/>
  <c r="I23" i="6"/>
  <c r="H23" i="6"/>
  <c r="G23" i="6"/>
  <c r="M22" i="6"/>
  <c r="L22" i="6"/>
  <c r="K22" i="6"/>
  <c r="J22" i="6"/>
  <c r="I22" i="6"/>
  <c r="H22" i="6"/>
  <c r="G22" i="6"/>
  <c r="M21" i="6"/>
  <c r="L21" i="6"/>
  <c r="K21" i="6"/>
  <c r="J21" i="6"/>
  <c r="I21" i="6"/>
  <c r="H21" i="6"/>
  <c r="G21" i="6"/>
  <c r="M20" i="6"/>
  <c r="L20" i="6"/>
  <c r="K20" i="6"/>
  <c r="J20" i="6"/>
  <c r="I20" i="6"/>
  <c r="H20" i="6"/>
  <c r="G20" i="6"/>
  <c r="M19" i="6"/>
  <c r="L19" i="6"/>
  <c r="K19" i="6"/>
  <c r="J19" i="6"/>
  <c r="I19" i="6"/>
  <c r="H19" i="6"/>
  <c r="G19" i="6"/>
  <c r="M18" i="6"/>
  <c r="L18" i="6"/>
  <c r="K18" i="6"/>
  <c r="J18" i="6"/>
  <c r="I18" i="6"/>
  <c r="H18" i="6"/>
  <c r="G18" i="6"/>
  <c r="M17" i="6"/>
  <c r="L17" i="6"/>
  <c r="K17" i="6"/>
  <c r="J17" i="6"/>
  <c r="I17" i="6"/>
  <c r="H17" i="6"/>
  <c r="G17" i="6"/>
  <c r="M16" i="6"/>
  <c r="L16" i="6"/>
  <c r="K16" i="6"/>
  <c r="J16" i="6"/>
  <c r="I16" i="6"/>
  <c r="H16" i="6"/>
  <c r="G16" i="6"/>
  <c r="M15" i="6"/>
  <c r="L15" i="6"/>
  <c r="K15" i="6"/>
  <c r="J15" i="6"/>
  <c r="I15" i="6"/>
  <c r="H15" i="6"/>
  <c r="G15" i="6"/>
  <c r="M14" i="6"/>
  <c r="L14" i="6"/>
  <c r="K14" i="6"/>
  <c r="J14" i="6"/>
  <c r="I14" i="6"/>
  <c r="H14" i="6"/>
  <c r="G14" i="6"/>
  <c r="M13" i="6"/>
  <c r="L13" i="6"/>
  <c r="K13" i="6"/>
  <c r="J13" i="6"/>
  <c r="I13" i="6"/>
  <c r="H13" i="6"/>
  <c r="G13" i="6"/>
  <c r="M12" i="6"/>
  <c r="L12" i="6"/>
  <c r="K12" i="6"/>
  <c r="J12" i="6"/>
  <c r="I12" i="6"/>
  <c r="H12" i="6"/>
  <c r="G12" i="6"/>
  <c r="M11" i="6"/>
  <c r="L11" i="6"/>
  <c r="K11" i="6"/>
  <c r="J11" i="6"/>
  <c r="I11" i="6"/>
  <c r="H11" i="6"/>
  <c r="G11" i="6"/>
  <c r="M10" i="6"/>
  <c r="L10" i="6"/>
  <c r="K10" i="6"/>
  <c r="J10" i="6"/>
  <c r="I10" i="6"/>
  <c r="H10" i="6"/>
  <c r="G10" i="6"/>
  <c r="M9" i="6"/>
  <c r="L9" i="6"/>
  <c r="K9" i="6"/>
  <c r="J9" i="6"/>
  <c r="I9" i="6"/>
  <c r="H9" i="6"/>
  <c r="G9" i="6"/>
  <c r="M8" i="6"/>
  <c r="L8" i="6"/>
  <c r="K8" i="6"/>
  <c r="J8" i="6"/>
  <c r="I8" i="6"/>
  <c r="H8" i="6"/>
  <c r="G8" i="6"/>
  <c r="M7" i="6"/>
  <c r="L7" i="6"/>
  <c r="K7" i="6"/>
  <c r="J7" i="6"/>
  <c r="I7" i="6"/>
  <c r="H7" i="6"/>
  <c r="G7" i="6"/>
  <c r="M6" i="6"/>
  <c r="L6" i="6"/>
  <c r="K6" i="6"/>
  <c r="J6" i="6"/>
  <c r="I6" i="6"/>
  <c r="H6" i="6"/>
  <c r="G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M5" i="6"/>
  <c r="L5" i="6"/>
  <c r="K5" i="6"/>
  <c r="J5" i="6"/>
  <c r="I5" i="6"/>
  <c r="H5" i="6"/>
  <c r="G5" i="6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M4" i="6"/>
  <c r="L4" i="6"/>
  <c r="K4" i="6"/>
  <c r="J4" i="6"/>
  <c r="I4" i="6"/>
  <c r="H4" i="6"/>
  <c r="G4" i="6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5" i="5"/>
  <c r="H14" i="5"/>
  <c r="H13" i="5"/>
  <c r="H12" i="5"/>
  <c r="H11" i="5"/>
  <c r="H10" i="5"/>
  <c r="H9" i="5"/>
  <c r="H8" i="5"/>
  <c r="H7" i="5"/>
  <c r="H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H5" i="5"/>
  <c r="A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E17" i="9" s="1"/>
  <c r="C17" i="9" s="1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E16" i="9" s="1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5" i="4"/>
  <c r="K5" i="4"/>
  <c r="B5" i="4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E104" i="2"/>
  <c r="D104" i="2"/>
  <c r="C104" i="2"/>
  <c r="E14" i="13"/>
  <c r="F14" i="13"/>
  <c r="G14" i="13"/>
  <c r="F15" i="13"/>
  <c r="G15" i="13"/>
  <c r="F16" i="13"/>
  <c r="G16" i="13"/>
  <c r="F17" i="13"/>
  <c r="G17" i="13"/>
  <c r="E18" i="13"/>
  <c r="F18" i="13"/>
  <c r="G18" i="13"/>
  <c r="E19" i="13"/>
  <c r="F19" i="13"/>
  <c r="G19" i="13"/>
  <c r="F20" i="13"/>
  <c r="G20" i="13"/>
  <c r="F21" i="13"/>
  <c r="G21" i="13"/>
  <c r="E14" i="11"/>
  <c r="F14" i="11"/>
  <c r="G14" i="11"/>
  <c r="H14" i="11"/>
  <c r="E15" i="11"/>
  <c r="F15" i="11"/>
  <c r="D15" i="11" s="1"/>
  <c r="G15" i="11"/>
  <c r="H15" i="11"/>
  <c r="E16" i="11"/>
  <c r="F16" i="11"/>
  <c r="G16" i="11"/>
  <c r="H16" i="11"/>
  <c r="E17" i="11"/>
  <c r="F17" i="11"/>
  <c r="G17" i="11"/>
  <c r="H17" i="11"/>
  <c r="E18" i="11"/>
  <c r="F18" i="11"/>
  <c r="G18" i="11"/>
  <c r="H18" i="11"/>
  <c r="E19" i="11"/>
  <c r="F19" i="11"/>
  <c r="G19" i="11"/>
  <c r="H19" i="11"/>
  <c r="E20" i="11"/>
  <c r="F20" i="11"/>
  <c r="G20" i="11"/>
  <c r="H20" i="11"/>
  <c r="E21" i="11"/>
  <c r="F21" i="11"/>
  <c r="G21" i="11"/>
  <c r="H21" i="11"/>
  <c r="E14" i="9"/>
  <c r="F14" i="9"/>
  <c r="G14" i="9"/>
  <c r="H14" i="9"/>
  <c r="E15" i="9"/>
  <c r="F15" i="9"/>
  <c r="G15" i="9"/>
  <c r="H15" i="9"/>
  <c r="F16" i="9"/>
  <c r="G16" i="9"/>
  <c r="H16" i="9"/>
  <c r="F17" i="9"/>
  <c r="G17" i="9"/>
  <c r="H17" i="9"/>
  <c r="E18" i="9"/>
  <c r="F18" i="9"/>
  <c r="G18" i="9"/>
  <c r="H18" i="9"/>
  <c r="E19" i="9"/>
  <c r="C19" i="9" s="1"/>
  <c r="F19" i="9"/>
  <c r="G19" i="9"/>
  <c r="H19" i="9"/>
  <c r="E20" i="9"/>
  <c r="F20" i="9"/>
  <c r="G20" i="9"/>
  <c r="H20" i="9"/>
  <c r="E21" i="9"/>
  <c r="C21" i="9" s="1"/>
  <c r="F21" i="9"/>
  <c r="G21" i="9"/>
  <c r="H21" i="9"/>
  <c r="E14" i="7"/>
  <c r="C14" i="7" s="1"/>
  <c r="F14" i="7"/>
  <c r="G14" i="7"/>
  <c r="H14" i="7"/>
  <c r="E15" i="7"/>
  <c r="C15" i="7" s="1"/>
  <c r="F15" i="7"/>
  <c r="D15" i="7" s="1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21" i="7"/>
  <c r="F21" i="7"/>
  <c r="G21" i="7"/>
  <c r="H21" i="7"/>
  <c r="D20" i="13" l="1"/>
  <c r="C18" i="13"/>
  <c r="D14" i="13"/>
  <c r="D19" i="11"/>
  <c r="D14" i="9"/>
  <c r="D21" i="7"/>
  <c r="C18" i="9"/>
  <c r="C14" i="9"/>
  <c r="D17" i="9"/>
  <c r="D15" i="9"/>
  <c r="D18" i="13"/>
  <c r="C17" i="11"/>
  <c r="C15" i="11"/>
  <c r="C20" i="7"/>
  <c r="D18" i="11"/>
  <c r="D16" i="11"/>
  <c r="D14" i="11"/>
  <c r="C20" i="11"/>
  <c r="C18" i="11"/>
  <c r="C14" i="11"/>
  <c r="D20" i="7"/>
  <c r="C16" i="13"/>
  <c r="C14" i="13"/>
  <c r="D16" i="9"/>
  <c r="D18" i="9"/>
  <c r="D19" i="7"/>
  <c r="C19" i="7"/>
  <c r="C15" i="13"/>
  <c r="D19" i="13"/>
  <c r="D17" i="13"/>
  <c r="C21" i="13"/>
  <c r="C19" i="13"/>
  <c r="C20" i="13"/>
  <c r="D20" i="11"/>
  <c r="C16" i="11"/>
  <c r="D21" i="11"/>
  <c r="C21" i="11"/>
  <c r="C19" i="11"/>
  <c r="D17" i="11"/>
  <c r="C20" i="9"/>
  <c r="C15" i="9"/>
  <c r="D20" i="9"/>
  <c r="C16" i="9"/>
  <c r="D21" i="9"/>
  <c r="D19" i="9"/>
  <c r="D18" i="7"/>
  <c r="D17" i="7"/>
  <c r="C17" i="7"/>
  <c r="C18" i="7"/>
  <c r="C16" i="7"/>
  <c r="D14" i="7"/>
  <c r="D16" i="7"/>
  <c r="C21" i="7"/>
  <c r="C17" i="13"/>
  <c r="D15" i="13"/>
  <c r="D16" i="13"/>
  <c r="D21" i="13"/>
  <c r="E13" i="13"/>
  <c r="F13" i="13"/>
  <c r="G13" i="13"/>
  <c r="E13" i="11"/>
  <c r="F13" i="11"/>
  <c r="G13" i="11"/>
  <c r="H13" i="11"/>
  <c r="E13" i="9"/>
  <c r="F13" i="9"/>
  <c r="G13" i="9"/>
  <c r="H13" i="9"/>
  <c r="E13" i="7"/>
  <c r="F13" i="7"/>
  <c r="G13" i="7"/>
  <c r="H13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G5" i="13"/>
  <c r="F5" i="13"/>
  <c r="E6" i="13"/>
  <c r="E7" i="13"/>
  <c r="E8" i="13"/>
  <c r="E9" i="13"/>
  <c r="E10" i="13"/>
  <c r="E11" i="13"/>
  <c r="E12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F5" i="11"/>
  <c r="E5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H5" i="9"/>
  <c r="G5" i="9"/>
  <c r="F5" i="9"/>
  <c r="F22" i="9" s="1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H5" i="7"/>
  <c r="G5" i="7"/>
  <c r="F5" i="7"/>
  <c r="E5" i="7"/>
  <c r="F22" i="7" l="1"/>
  <c r="D7" i="11"/>
  <c r="G22" i="9"/>
  <c r="H22" i="9"/>
  <c r="H22" i="7"/>
  <c r="E22" i="13"/>
  <c r="F22" i="13"/>
  <c r="G22" i="13"/>
  <c r="C10" i="13"/>
  <c r="G22" i="11"/>
  <c r="E22" i="11"/>
  <c r="H22" i="11"/>
  <c r="F22" i="11"/>
  <c r="E22" i="9"/>
  <c r="G22" i="7"/>
  <c r="E22" i="7"/>
  <c r="D13" i="7"/>
  <c r="D13" i="11"/>
  <c r="D12" i="7"/>
  <c r="D10" i="7"/>
  <c r="D8" i="7"/>
  <c r="D6" i="7"/>
  <c r="C5" i="7"/>
  <c r="C7" i="7"/>
  <c r="C13" i="7"/>
  <c r="C12" i="7"/>
  <c r="C10" i="7"/>
  <c r="C8" i="7"/>
  <c r="C6" i="7"/>
  <c r="D11" i="7"/>
  <c r="D9" i="7"/>
  <c r="D7" i="7"/>
  <c r="C11" i="7"/>
  <c r="C9" i="7"/>
  <c r="C8" i="13"/>
  <c r="D5" i="13"/>
  <c r="C7" i="13"/>
  <c r="C13" i="13"/>
  <c r="C12" i="13"/>
  <c r="C6" i="13"/>
  <c r="D8" i="13"/>
  <c r="C11" i="13"/>
  <c r="C9" i="13"/>
  <c r="D10" i="13"/>
  <c r="C5" i="11"/>
  <c r="D6" i="11"/>
  <c r="D10" i="11"/>
  <c r="D8" i="11"/>
  <c r="C9" i="11"/>
  <c r="C11" i="11"/>
  <c r="C7" i="11"/>
  <c r="D12" i="11"/>
  <c r="C10" i="11"/>
  <c r="C6" i="11"/>
  <c r="C12" i="11"/>
  <c r="C13" i="11"/>
  <c r="C8" i="11"/>
  <c r="C11" i="9"/>
  <c r="C9" i="9"/>
  <c r="C7" i="9"/>
  <c r="D13" i="9"/>
  <c r="D11" i="9"/>
  <c r="D9" i="9"/>
  <c r="D10" i="9"/>
  <c r="D8" i="9"/>
  <c r="C13" i="9"/>
  <c r="C12" i="9"/>
  <c r="C10" i="9"/>
  <c r="C8" i="9"/>
  <c r="D12" i="9"/>
  <c r="D13" i="13"/>
  <c r="C5" i="13"/>
  <c r="D11" i="13"/>
  <c r="D9" i="13"/>
  <c r="D7" i="13"/>
  <c r="D12" i="13"/>
  <c r="D6" i="13"/>
  <c r="D11" i="11"/>
  <c r="D9" i="11"/>
  <c r="D5" i="11"/>
  <c r="D5" i="7"/>
  <c r="D7" i="9"/>
  <c r="D5" i="9"/>
  <c r="C5" i="9"/>
  <c r="C6" i="9"/>
  <c r="D6" i="9"/>
  <c r="D22" i="7" l="1"/>
  <c r="C22" i="7"/>
  <c r="D22" i="11"/>
  <c r="C22" i="9"/>
  <c r="D22" i="9"/>
  <c r="C22" i="13"/>
  <c r="D22" i="13"/>
  <c r="C22" i="11"/>
</calcChain>
</file>

<file path=xl/sharedStrings.xml><?xml version="1.0" encoding="utf-8"?>
<sst xmlns="http://schemas.openxmlformats.org/spreadsheetml/2006/main" count="974" uniqueCount="172">
  <si>
    <t>Region Sjælland</t>
  </si>
  <si>
    <t>Tabel 1. Andel ældre, som modtager hjemmehjælp i eget hjem i 2023</t>
  </si>
  <si>
    <t>Andel 67+ årige, som modtager hjemmehjælp</t>
  </si>
  <si>
    <t>Andel af 80+ årige, som modtager hjemmehjælp</t>
  </si>
  <si>
    <t>Antal 67+ årige hjemmehjælpsmodtagere</t>
  </si>
  <si>
    <t>Antal 80+ årige hjemmehjælpsmodtagere</t>
  </si>
  <si>
    <t>Antal 67+ årige</t>
  </si>
  <si>
    <t>Antal 80+ årige</t>
  </si>
  <si>
    <t>Faxe</t>
  </si>
  <si>
    <t>Greve</t>
  </si>
  <si>
    <t>Guldborgsund</t>
  </si>
  <si>
    <t>Holbæk</t>
  </si>
  <si>
    <t>Kalundborg</t>
  </si>
  <si>
    <t>Køge</t>
  </si>
  <si>
    <t>Lejre</t>
  </si>
  <si>
    <t>Lolland</t>
  </si>
  <si>
    <t>Næstved</t>
  </si>
  <si>
    <t>Odsherred</t>
  </si>
  <si>
    <t>Ringsted</t>
  </si>
  <si>
    <t>Roskilde</t>
  </si>
  <si>
    <t>Slagelse</t>
  </si>
  <si>
    <t>Solrød</t>
  </si>
  <si>
    <t>Sorø</t>
  </si>
  <si>
    <t>Stevns</t>
  </si>
  <si>
    <t>Vordingborg</t>
  </si>
  <si>
    <t>Gns. for regionen</t>
  </si>
  <si>
    <t>Tabel 2. Gns. hjemmehjælpstimer pr. uge til ældre, som modtager hjemmehjælp i eget hjem i 2023</t>
  </si>
  <si>
    <t>Gns. timers hjemmehjælp pr. uge til 67+ årige</t>
  </si>
  <si>
    <t>Gns. timers hjemmehjælp pr. uge til 80+ årige</t>
  </si>
  <si>
    <t>Antal timers hjemmehjælp til 67+ årige pr. uge</t>
  </si>
  <si>
    <t>Antal timers hjemmehjælp til 80+ årige pr. uge</t>
  </si>
  <si>
    <t>Tabel 3. Andel ældre, som bor på plejehjem i 2023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</si>
  <si>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</si>
  <si>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</si>
  <si>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</si>
  <si>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</si>
  <si>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4. Serviceudgifter på ældreområdet pr. 67+ og 80+ årig i 2023 (2024-priser)</t>
  </si>
  <si>
    <t>Udgifter pr. 67+ årig</t>
  </si>
  <si>
    <t>Udgifter pr. 80+ årig</t>
  </si>
  <si>
    <t>Seriveudgifter på ældreområdet, mio. kr.</t>
  </si>
  <si>
    <t>Dataark 1. Regionskodeliste</t>
  </si>
  <si>
    <t>Regionskode</t>
  </si>
  <si>
    <t>Regionsnavn</t>
  </si>
  <si>
    <t>Kommunekode</t>
  </si>
  <si>
    <t>Kommunenavn</t>
  </si>
  <si>
    <t>Region Nordjylland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</si>
  <si>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</si>
  <si>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</si>
  <si>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</si>
  <si>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</si>
  <si>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</si>
  <si>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</si>
  <si>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</si>
  <si>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</si>
  <si>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</si>
  <si>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</t>
  </si>
  <si>
    <t>Aalborg</t>
  </si>
  <si>
    <t>Region Midtjylland</t>
  </si>
  <si>
    <t>Favrskov</t>
  </si>
  <si>
    <t>Hedensted</t>
  </si>
  <si>
    <t>Herning</t>
  </si>
  <si>
    <t>Holstebro</t>
  </si>
  <si>
    <t>Horsens</t>
  </si>
  <si>
    <t>Ikast-Brande</t>
  </si>
  <si>
    <t>Lemvig</t>
  </si>
  <si>
    <t>Norddjurs</t>
  </si>
  <si>
    <t>Odder</t>
  </si>
  <si>
    <t>Randers</t>
  </si>
  <si>
    <t>Ringkøbing-Skjern</t>
  </si>
  <si>
    <t>Samsø</t>
  </si>
  <si>
    <t>Silkeborg</t>
  </si>
  <si>
    <t>Skanderborg</t>
  </si>
  <si>
    <t>Skive</t>
  </si>
  <si>
    <t>Struer</t>
  </si>
  <si>
    <t>Syddjurs</t>
  </si>
  <si>
    <t>Viborg</t>
  </si>
  <si>
    <t>Aarhus</t>
  </si>
  <si>
    <t>Region Syddanmark</t>
  </si>
  <si>
    <t>Assens</t>
  </si>
  <si>
    <t>Billund</t>
  </si>
  <si>
    <t>Esbjerg</t>
  </si>
  <si>
    <t>Fanø</t>
  </si>
  <si>
    <t>Fredericia</t>
  </si>
  <si>
    <t>Faaborg-Midtfyn</t>
  </si>
  <si>
    <t>Haderslev</t>
  </si>
  <si>
    <t>Kerteminde</t>
  </si>
  <si>
    <t>Kolding</t>
  </si>
  <si>
    <t>Langeland</t>
  </si>
  <si>
    <t>Middelfart</t>
  </si>
  <si>
    <t>Nordfyn</t>
  </si>
  <si>
    <t>Nyborg</t>
  </si>
  <si>
    <t>Odense</t>
  </si>
  <si>
    <t>Svendborg</t>
  </si>
  <si>
    <t>Sønderborg</t>
  </si>
  <si>
    <t>Tønder</t>
  </si>
  <si>
    <t>Varde</t>
  </si>
  <si>
    <t>Vejen</t>
  </si>
  <si>
    <t>Vejle</t>
  </si>
  <si>
    <t>Ærø</t>
  </si>
  <si>
    <t>Aabenraa</t>
  </si>
  <si>
    <t>Region Hovedstaden</t>
  </si>
  <si>
    <t>Albertslund</t>
  </si>
  <si>
    <t>Allerød</t>
  </si>
  <si>
    <t>Ballerup</t>
  </si>
  <si>
    <t>Bornholm</t>
  </si>
  <si>
    <t>Brøndby</t>
  </si>
  <si>
    <t>Dragør</t>
  </si>
  <si>
    <t>Egedal</t>
  </si>
  <si>
    <t>Fredensborg</t>
  </si>
  <si>
    <t>Frederiksberg</t>
  </si>
  <si>
    <t>Frederikssund</t>
  </si>
  <si>
    <t>Furesø</t>
  </si>
  <si>
    <t>Gentofte</t>
  </si>
  <si>
    <t>Gladsaxe</t>
  </si>
  <si>
    <t>Glostrup</t>
  </si>
  <si>
    <t>Gribskov</t>
  </si>
  <si>
    <t>Halsnæs</t>
  </si>
  <si>
    <t>Helsingør</t>
  </si>
  <si>
    <t>Herlev</t>
  </si>
  <si>
    <t>Hillerød</t>
  </si>
  <si>
    <t>Hvidovre</t>
  </si>
  <si>
    <t>Høje-Taastrup</t>
  </si>
  <si>
    <t>Hørsholm</t>
  </si>
  <si>
    <t>Ishøj</t>
  </si>
  <si>
    <t>København</t>
  </si>
  <si>
    <t>Lyngby-Taarbæk</t>
  </si>
  <si>
    <t>Rudersdal</t>
  </si>
  <si>
    <t>Rødovre</t>
  </si>
  <si>
    <t>Tårnby</t>
  </si>
  <si>
    <t>Vallensbæk</t>
  </si>
  <si>
    <t>Dataark 2: Befolkningen 1. januar efter kommune og tid</t>
  </si>
  <si>
    <t>Enhed: Antal</t>
  </si>
  <si>
    <t>1. januar 2024</t>
  </si>
  <si>
    <t>I alt</t>
  </si>
  <si>
    <t>67+</t>
  </si>
  <si>
    <t>80+</t>
  </si>
  <si>
    <t>Christiansø</t>
  </si>
  <si>
    <t>Nordfyns</t>
  </si>
  <si>
    <t>Vesthimmerlands</t>
  </si>
  <si>
    <t>Kilde: Statistikbanken.dk (BY2) primo august 2025 (kopieret fra "Nøgletal om kommunernes ældrepleje")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</si>
  <si>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</si>
  <si>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</si>
  <si>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</si>
  <si>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</si>
  <si>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</si>
  <si>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</si>
  <si>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2024</t>
  </si>
  <si>
    <t>..</t>
  </si>
  <si>
    <t>Hele landet</t>
  </si>
  <si>
    <t>Kilde: Statistikbanken.dk (AED06), ultimo juni 2025 (kopieret fra "Nøgletal om kommunernes ældrepleje")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</si>
  <si>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</si>
  <si>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</si>
  <si>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</si>
  <si>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</si>
  <si>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</si>
  <si>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</si>
  <si>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Kilde: Statistikbanken.dk (AED022) ultimo juni 2025 (kopieret fra "Nøgletal om kommunernes ældrepleje")</t>
  </si>
  <si>
    <t>Dataark 5. Hjemmehjælp i plejebolig/plejehjem, visiterede personer efter tid, område og alder</t>
  </si>
  <si>
    <t>Kilde: Statistikbanken.dk (AED07) primo september 2024 (kopieret fra "Nøgletal om kommunernes ældrepleje")</t>
  </si>
  <si>
    <t>Dataark 6. Kommunernes regnskaber på funktioner efter prisenhed, art, dranst, tid, område og funktion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</si>
  <si>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</si>
  <si>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</si>
  <si>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</si>
  <si>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</si>
  <si>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</si>
  <si>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</si>
  <si>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</si>
  <si>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2025-priser (mio. kr.)</t>
  </si>
  <si>
    <t>I alt (netto)</t>
  </si>
  <si>
    <t>1 Driftskonti</t>
  </si>
  <si>
    <t>Landsplan</t>
  </si>
  <si>
    <t>Kilde: Statistikbanken.dk (REGK31) og pris- og lønskøn på KL's hjemmeside primo august 2025 (kopieret fra "Nøgletal om kommunernes ældrepleje")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</si>
</sst>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Border="0" applyAlignment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0" fontId="1" fillId="3" borderId="0" xfId="0" applyFont="1" applyFill="1"/>
    <xf numFmtId="0" fontId="9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</cellXfs>
  <cellStyles count="2">
    <cellStyle name="Normal" xfId="0" builtinId="0"/>
    <cellStyle name="Normal 2" xfId="1" xr:uid="{6C813205-4072-465D-8050-25E6D88A6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6.xml"/><Relationship Id="rId19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Sjælland, som modtager hjemmehjælp i eget 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Hjemmehjælpsmodtagere!$C$5:$C$22</c:f>
              <c:numCache>
                <c:formatCode>0%</c:formatCode>
                <c:ptCount val="18"/>
                <c:pt idx="0">
                  <c:v>0.10501519756838906</c:v>
                </c:pt>
                <c:pt idx="1">
                  <c:v>0.10909993053488143</c:v>
                </c:pt>
                <c:pt idx="2">
                  <c:v>0.10429176034916016</c:v>
                </c:pt>
                <c:pt idx="3">
                  <c:v>0.11004408273991183</c:v>
                </c:pt>
                <c:pt idx="4">
                  <c:v>0.14713347133471336</c:v>
                </c:pt>
                <c:pt idx="5">
                  <c:v>0.12103082103082104</c:v>
                </c:pt>
                <c:pt idx="6">
                  <c:v>9.7588532883642498E-2</c:v>
                </c:pt>
                <c:pt idx="7">
                  <c:v>0.12249571724821927</c:v>
                </c:pt>
                <c:pt idx="8">
                  <c:v>0.10961737331954498</c:v>
                </c:pt>
                <c:pt idx="9">
                  <c:v>0.10429158110882956</c:v>
                </c:pt>
                <c:pt idx="10">
                  <c:v>0.12689530685920578</c:v>
                </c:pt>
                <c:pt idx="11">
                  <c:v>0.11351172181040198</c:v>
                </c:pt>
                <c:pt idx="12">
                  <c:v>0.12489133761861033</c:v>
                </c:pt>
                <c:pt idx="13">
                  <c:v>9.844839217449966E-2</c:v>
                </c:pt>
                <c:pt idx="14">
                  <c:v>0.12337177196686698</c:v>
                </c:pt>
                <c:pt idx="15">
                  <c:v>0.11000542789940293</c:v>
                </c:pt>
                <c:pt idx="16">
                  <c:v>0.11773382215022594</c:v>
                </c:pt>
                <c:pt idx="17">
                  <c:v>0.1151500966500168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Hjemmehjælpsmodtagere!$D$5:$D$22</c:f>
              <c:numCache>
                <c:formatCode>0%</c:formatCode>
                <c:ptCount val="18"/>
                <c:pt idx="0">
                  <c:v>0.24842057761732853</c:v>
                </c:pt>
                <c:pt idx="1">
                  <c:v>0.23353836192942704</c:v>
                </c:pt>
                <c:pt idx="2">
                  <c:v>0.24365482233502539</c:v>
                </c:pt>
                <c:pt idx="3">
                  <c:v>0.26869477404695785</c:v>
                </c:pt>
                <c:pt idx="4">
                  <c:v>0.32755598831548199</c:v>
                </c:pt>
                <c:pt idx="5">
                  <c:v>0.27040023034840194</c:v>
                </c:pt>
                <c:pt idx="6">
                  <c:v>0.24517133956386292</c:v>
                </c:pt>
                <c:pt idx="7">
                  <c:v>0.27890524967989755</c:v>
                </c:pt>
                <c:pt idx="8">
                  <c:v>0.24595252586731586</c:v>
                </c:pt>
                <c:pt idx="9">
                  <c:v>0.23971766501335368</c:v>
                </c:pt>
                <c:pt idx="10">
                  <c:v>0.29108683151236348</c:v>
                </c:pt>
                <c:pt idx="11">
                  <c:v>0.25255172413793098</c:v>
                </c:pt>
                <c:pt idx="12">
                  <c:v>0.28337932498407981</c:v>
                </c:pt>
                <c:pt idx="13">
                  <c:v>0.2143625192012289</c:v>
                </c:pt>
                <c:pt idx="14">
                  <c:v>0.28195232690124861</c:v>
                </c:pt>
                <c:pt idx="15">
                  <c:v>0.26701777485187622</c:v>
                </c:pt>
                <c:pt idx="16">
                  <c:v>0.27202326293235385</c:v>
                </c:pt>
                <c:pt idx="17">
                  <c:v>0.26326050030883263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Sjælland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Hjemmehjælpstimer!$C$5:$C$22</c:f>
              <c:numCache>
                <c:formatCode>0.0</c:formatCode>
                <c:ptCount val="18"/>
                <c:pt idx="0">
                  <c:v>2.8195851423058369</c:v>
                </c:pt>
                <c:pt idx="1">
                  <c:v>3.4336911042386755</c:v>
                </c:pt>
                <c:pt idx="2">
                  <c:v>2.8007101642254772</c:v>
                </c:pt>
                <c:pt idx="3">
                  <c:v>3.8641686182669792</c:v>
                </c:pt>
                <c:pt idx="4">
                  <c:v>2.6994127722045511</c:v>
                </c:pt>
                <c:pt idx="5">
                  <c:v>3.333333333333333</c:v>
                </c:pt>
                <c:pt idx="6">
                  <c:v>3.3281493001555207</c:v>
                </c:pt>
                <c:pt idx="7">
                  <c:v>2.3745031650228179</c:v>
                </c:pt>
                <c:pt idx="8">
                  <c:v>3.3060796645702304</c:v>
                </c:pt>
                <c:pt idx="9">
                  <c:v>2.4217365623154166</c:v>
                </c:pt>
                <c:pt idx="10">
                  <c:v>2.2630285788180524</c:v>
                </c:pt>
                <c:pt idx="11">
                  <c:v>3.3448367401114947</c:v>
                </c:pt>
                <c:pt idx="12">
                  <c:v>4.0277437380520569</c:v>
                </c:pt>
                <c:pt idx="13">
                  <c:v>3.1064412973960711</c:v>
                </c:pt>
                <c:pt idx="14">
                  <c:v>3.5387045813586098</c:v>
                </c:pt>
                <c:pt idx="15">
                  <c:v>3.6398026315789473</c:v>
                </c:pt>
                <c:pt idx="16">
                  <c:v>1.8386559490187557</c:v>
                </c:pt>
                <c:pt idx="17">
                  <c:v>3.1025907132233028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Hjemmehjælpstimer!$D$5:$D$22</c:f>
              <c:numCache>
                <c:formatCode>0.0</c:formatCode>
                <c:ptCount val="18"/>
                <c:pt idx="0">
                  <c:v>2.7901907356948228</c:v>
                </c:pt>
                <c:pt idx="1">
                  <c:v>3.3573606875519819</c:v>
                </c:pt>
                <c:pt idx="2">
                  <c:v>2.768939393939394</c:v>
                </c:pt>
                <c:pt idx="3">
                  <c:v>3.7902846941651793</c:v>
                </c:pt>
                <c:pt idx="4">
                  <c:v>2.7189853349187474</c:v>
                </c:pt>
                <c:pt idx="5">
                  <c:v>3.5267809604940905</c:v>
                </c:pt>
                <c:pt idx="6">
                  <c:v>3.2757306226175351</c:v>
                </c:pt>
                <c:pt idx="7">
                  <c:v>2.5961207391254448</c:v>
                </c:pt>
                <c:pt idx="8">
                  <c:v>3.3391074816464572</c:v>
                </c:pt>
                <c:pt idx="9">
                  <c:v>2.4860735317523477</c:v>
                </c:pt>
                <c:pt idx="10">
                  <c:v>2.3271434215725009</c:v>
                </c:pt>
                <c:pt idx="11">
                  <c:v>3.4071935710384649</c:v>
                </c:pt>
                <c:pt idx="12">
                  <c:v>4.035955056179775</c:v>
                </c:pt>
                <c:pt idx="13">
                  <c:v>2.6764600501612321</c:v>
                </c:pt>
                <c:pt idx="14">
                  <c:v>3.5124798711755227</c:v>
                </c:pt>
                <c:pt idx="15">
                  <c:v>3.7401380670611442</c:v>
                </c:pt>
                <c:pt idx="16">
                  <c:v>1.8577697760774163</c:v>
                </c:pt>
                <c:pt idx="17">
                  <c:v>3.1326343573575777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Sjælland, som bor på plejehjem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Plejehjem!$C$5:$C$22</c:f>
              <c:numCache>
                <c:formatCode>0%</c:formatCode>
                <c:ptCount val="18"/>
                <c:pt idx="0">
                  <c:v>3.5701621073961499E-2</c:v>
                </c:pt>
                <c:pt idx="1">
                  <c:v>2.6118884588667259E-2</c:v>
                </c:pt>
                <c:pt idx="2">
                  <c:v>3.0022483798439359E-2</c:v>
                </c:pt>
                <c:pt idx="3">
                  <c:v>1.9972872160054257E-2</c:v>
                </c:pt>
                <c:pt idx="4">
                  <c:v>2.3571235712357121E-2</c:v>
                </c:pt>
                <c:pt idx="5">
                  <c:v>3.9670206336873001E-2</c:v>
                </c:pt>
                <c:pt idx="6">
                  <c:v>2.6711635750421587E-2</c:v>
                </c:pt>
                <c:pt idx="7">
                  <c:v>2.8608781895230369E-2</c:v>
                </c:pt>
                <c:pt idx="8">
                  <c:v>2.6554061817763989E-2</c:v>
                </c:pt>
                <c:pt idx="9">
                  <c:v>2.9383983572895275E-2</c:v>
                </c:pt>
                <c:pt idx="10">
                  <c:v>2.8191663931736135E-2</c:v>
                </c:pt>
                <c:pt idx="11">
                  <c:v>3.0211534984632075E-2</c:v>
                </c:pt>
                <c:pt idx="12">
                  <c:v>2.6770737679828589E-2</c:v>
                </c:pt>
                <c:pt idx="13">
                  <c:v>2.9885315943332585E-2</c:v>
                </c:pt>
                <c:pt idx="14">
                  <c:v>3.6446321260354068E-2</c:v>
                </c:pt>
                <c:pt idx="15">
                  <c:v>2.3593269404740366E-2</c:v>
                </c:pt>
                <c:pt idx="16">
                  <c:v>3.1230283911671926E-2</c:v>
                </c:pt>
                <c:pt idx="17">
                  <c:v>2.8656316945969606E-2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Plejehjem!$D$5:$D$22</c:f>
              <c:numCache>
                <c:formatCode>0%</c:formatCode>
                <c:ptCount val="18"/>
                <c:pt idx="0">
                  <c:v>8.9169675090252712E-2</c:v>
                </c:pt>
                <c:pt idx="1">
                  <c:v>6.2058918743930082E-2</c:v>
                </c:pt>
                <c:pt idx="2">
                  <c:v>7.6349792339640052E-2</c:v>
                </c:pt>
                <c:pt idx="3">
                  <c:v>5.3420853319868726E-2</c:v>
                </c:pt>
                <c:pt idx="4">
                  <c:v>6.1473547549496917E-2</c:v>
                </c:pt>
                <c:pt idx="5">
                  <c:v>8.9173625107975815E-2</c:v>
                </c:pt>
                <c:pt idx="6">
                  <c:v>7.2647975077881621E-2</c:v>
                </c:pt>
                <c:pt idx="7">
                  <c:v>6.8341869398207425E-2</c:v>
                </c:pt>
                <c:pt idx="8">
                  <c:v>6.5834854940150137E-2</c:v>
                </c:pt>
                <c:pt idx="9">
                  <c:v>7.695536054940863E-2</c:v>
                </c:pt>
                <c:pt idx="10">
                  <c:v>7.3145485911443361E-2</c:v>
                </c:pt>
                <c:pt idx="11">
                  <c:v>7.2039408866995072E-2</c:v>
                </c:pt>
                <c:pt idx="12">
                  <c:v>6.2492039906601564E-2</c:v>
                </c:pt>
                <c:pt idx="13">
                  <c:v>7.6497695852534575E-2</c:v>
                </c:pt>
                <c:pt idx="14">
                  <c:v>9.6027241770715102E-2</c:v>
                </c:pt>
                <c:pt idx="15">
                  <c:v>5.7998683344305461E-2</c:v>
                </c:pt>
                <c:pt idx="16">
                  <c:v>7.6461585552494646E-2</c:v>
                </c:pt>
                <c:pt idx="17">
                  <c:v>7.1052733168622595E-2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Sjælland i 2024 (2025-priser)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Ældreudgifter!$C$5:$C$22</c:f>
              <c:numCache>
                <c:formatCode>#,##0</c:formatCode>
                <c:ptCount val="18"/>
                <c:pt idx="0">
                  <c:v>45512.690222897669</c:v>
                </c:pt>
                <c:pt idx="1">
                  <c:v>50528.769177334514</c:v>
                </c:pt>
                <c:pt idx="2">
                  <c:v>45207.837389234221</c:v>
                </c:pt>
                <c:pt idx="3">
                  <c:v>44253.843133265502</c:v>
                </c:pt>
                <c:pt idx="4">
                  <c:v>47366.755287552864</c:v>
                </c:pt>
                <c:pt idx="5">
                  <c:v>59031.737546404205</c:v>
                </c:pt>
                <c:pt idx="6">
                  <c:v>41619.374198988196</c:v>
                </c:pt>
                <c:pt idx="7">
                  <c:v>52622.584167342888</c:v>
                </c:pt>
                <c:pt idx="8">
                  <c:v>50191.908135125814</c:v>
                </c:pt>
                <c:pt idx="9">
                  <c:v>47559.226180698148</c:v>
                </c:pt>
                <c:pt idx="10">
                  <c:v>51709.611913357403</c:v>
                </c:pt>
                <c:pt idx="11">
                  <c:v>50543.57873802205</c:v>
                </c:pt>
                <c:pt idx="12">
                  <c:v>50579.508356290171</c:v>
                </c:pt>
                <c:pt idx="13">
                  <c:v>49395.665617270068</c:v>
                </c:pt>
                <c:pt idx="14">
                  <c:v>49122.169563098898</c:v>
                </c:pt>
                <c:pt idx="15">
                  <c:v>46444.166093721731</c:v>
                </c:pt>
                <c:pt idx="16">
                  <c:v>47440.031289965045</c:v>
                </c:pt>
                <c:pt idx="17">
                  <c:v>48998.52555029931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Ældreudgifter!$B$5:$B$22</c:f>
              <c:strCache>
                <c:ptCount val="18"/>
                <c:pt idx="0">
                  <c:v>Faxe</c:v>
                </c:pt>
                <c:pt idx="1">
                  <c:v>Greve</c:v>
                </c:pt>
                <c:pt idx="2">
                  <c:v>Guldborgsund</c:v>
                </c:pt>
                <c:pt idx="3">
                  <c:v>Holbæk</c:v>
                </c:pt>
                <c:pt idx="4">
                  <c:v>Kalundborg</c:v>
                </c:pt>
                <c:pt idx="5">
                  <c:v>Køge</c:v>
                </c:pt>
                <c:pt idx="6">
                  <c:v>Lejre</c:v>
                </c:pt>
                <c:pt idx="7">
                  <c:v>Lolland</c:v>
                </c:pt>
                <c:pt idx="8">
                  <c:v>Næstved</c:v>
                </c:pt>
                <c:pt idx="9">
                  <c:v>Odsherred</c:v>
                </c:pt>
                <c:pt idx="10">
                  <c:v>Ringsted</c:v>
                </c:pt>
                <c:pt idx="11">
                  <c:v>Roskilde</c:v>
                </c:pt>
                <c:pt idx="12">
                  <c:v>Slagelse</c:v>
                </c:pt>
                <c:pt idx="13">
                  <c:v>Solrød</c:v>
                </c:pt>
                <c:pt idx="14">
                  <c:v>Sorø</c:v>
                </c:pt>
                <c:pt idx="15">
                  <c:v>Stevns</c:v>
                </c:pt>
                <c:pt idx="16">
                  <c:v>Vordingborg</c:v>
                </c:pt>
                <c:pt idx="17">
                  <c:v>Gns. for regionen</c:v>
                </c:pt>
              </c:strCache>
            </c:strRef>
          </c:cat>
          <c:val>
            <c:numRef>
              <c:f>Ældreudgifter!$D$5:$D$22</c:f>
              <c:numCache>
                <c:formatCode>#,##0</c:formatCode>
                <c:ptCount val="18"/>
                <c:pt idx="0">
                  <c:v>162169.76624548738</c:v>
                </c:pt>
                <c:pt idx="1">
                  <c:v>164836.00097118807</c:v>
                </c:pt>
                <c:pt idx="2">
                  <c:v>157737.17512690352</c:v>
                </c:pt>
                <c:pt idx="3">
                  <c:v>164736.91416309011</c:v>
                </c:pt>
                <c:pt idx="4">
                  <c:v>170818.57124310284</c:v>
                </c:pt>
                <c:pt idx="5">
                  <c:v>196880.1082637489</c:v>
                </c:pt>
                <c:pt idx="6">
                  <c:v>153771.27040498442</c:v>
                </c:pt>
                <c:pt idx="7">
                  <c:v>186823.64948783608</c:v>
                </c:pt>
                <c:pt idx="8">
                  <c:v>177244.94887401094</c:v>
                </c:pt>
                <c:pt idx="9">
                  <c:v>176736.68943151468</c:v>
                </c:pt>
                <c:pt idx="10">
                  <c:v>181206.65612420934</c:v>
                </c:pt>
                <c:pt idx="11">
                  <c:v>165255.09399014775</c:v>
                </c:pt>
                <c:pt idx="12">
                  <c:v>175380.23116111229</c:v>
                </c:pt>
                <c:pt idx="13">
                  <c:v>168711.61674347156</c:v>
                </c:pt>
                <c:pt idx="14">
                  <c:v>171648.80703745742</c:v>
                </c:pt>
                <c:pt idx="15">
                  <c:v>168990.72152732062</c:v>
                </c:pt>
                <c:pt idx="16">
                  <c:v>170316.53719008263</c:v>
                </c:pt>
                <c:pt idx="17">
                  <c:v>171736.0111372761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zoomScale="10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1355" cy="60799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1355" cy="60799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1355" cy="607997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h\OneDrive\Marie%20Jakobsen\Data%20til%20frivillige\Datapakke_n&#248;gletal%20om%20kommunernes%20&#230;ldrepleje_ver2.xlsx" TargetMode="External"/><Relationship Id="rId1" Type="http://schemas.openxmlformats.org/officeDocument/2006/relationships/externalLinkPath" Target="Datapakke_n&#248;gletal%20om%20kommunernes%20&#230;ldrepleje_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de"/>
      <sheetName val="Befolkning"/>
      <sheetName val="Hjemmehjælp_antal modtagere"/>
      <sheetName val="Hjemmehjælp_antal timer"/>
      <sheetName val="Plejehjem"/>
      <sheetName val="Ældreudgifter"/>
      <sheetName val="Dataark1"/>
      <sheetName val="Dataark2"/>
      <sheetName val="Dataark3a"/>
      <sheetName val="Dataark3b"/>
      <sheetName val="Dataark4a"/>
      <sheetName val="Dataark4b"/>
      <sheetName val="Dataark5"/>
      <sheetName val="Dataark6"/>
      <sheetName val="Dataark7a"/>
      <sheetName val="Dataark7b"/>
      <sheetName val="Dataark7c"/>
      <sheetName val="Dataark7d"/>
      <sheetName val="Dataark8a"/>
      <sheetName val="Dataark8b"/>
      <sheetName val="Dataark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G4">
            <v>938627</v>
          </cell>
          <cell r="H4">
            <v>2590175</v>
          </cell>
          <cell r="I4">
            <v>433201</v>
          </cell>
          <cell r="J4">
            <v>308057</v>
          </cell>
          <cell r="K4">
            <v>188824</v>
          </cell>
          <cell r="L4">
            <v>10301</v>
          </cell>
          <cell r="M4">
            <v>4469185</v>
          </cell>
        </row>
        <row r="5">
          <cell r="G5">
            <v>260893</v>
          </cell>
          <cell r="H5">
            <v>547979</v>
          </cell>
          <cell r="I5">
            <v>56227</v>
          </cell>
          <cell r="J5">
            <v>61515</v>
          </cell>
          <cell r="K5">
            <v>35694</v>
          </cell>
          <cell r="L5">
            <v>1471</v>
          </cell>
          <cell r="M5">
            <v>963779</v>
          </cell>
        </row>
        <row r="6">
          <cell r="G6">
            <v>134336</v>
          </cell>
          <cell r="H6">
            <v>271745</v>
          </cell>
          <cell r="I6">
            <v>79412</v>
          </cell>
          <cell r="J6">
            <v>29152</v>
          </cell>
          <cell r="K6">
            <v>24735</v>
          </cell>
          <cell r="L6">
            <v>841</v>
          </cell>
          <cell r="M6">
            <v>540221</v>
          </cell>
        </row>
        <row r="7">
          <cell r="G7">
            <v>112961</v>
          </cell>
          <cell r="H7">
            <v>155961</v>
          </cell>
          <cell r="I7">
            <v>66280</v>
          </cell>
          <cell r="J7">
            <v>51192</v>
          </cell>
          <cell r="K7">
            <v>13735</v>
          </cell>
          <cell r="L7">
            <v>2080</v>
          </cell>
          <cell r="M7">
            <v>402209</v>
          </cell>
        </row>
        <row r="8">
          <cell r="G8">
            <v>62023</v>
          </cell>
          <cell r="H8">
            <v>67043</v>
          </cell>
          <cell r="I8">
            <v>13747</v>
          </cell>
          <cell r="J8">
            <v>14359</v>
          </cell>
          <cell r="K8">
            <v>8965</v>
          </cell>
          <cell r="L8">
            <v>409</v>
          </cell>
          <cell r="M8">
            <v>166546</v>
          </cell>
        </row>
        <row r="9">
          <cell r="G9">
            <v>187561</v>
          </cell>
          <cell r="H9">
            <v>486160</v>
          </cell>
          <cell r="I9">
            <v>63863</v>
          </cell>
          <cell r="J9">
            <v>143039</v>
          </cell>
          <cell r="K9">
            <v>32667</v>
          </cell>
          <cell r="L9">
            <v>2004</v>
          </cell>
          <cell r="M9">
            <v>915294</v>
          </cell>
        </row>
        <row r="10">
          <cell r="G10">
            <v>217532</v>
          </cell>
          <cell r="H10">
            <v>353173</v>
          </cell>
          <cell r="I10">
            <v>51449</v>
          </cell>
          <cell r="J10">
            <v>39588</v>
          </cell>
          <cell r="K10">
            <v>21836</v>
          </cell>
          <cell r="L10">
            <v>2982</v>
          </cell>
          <cell r="M10">
            <v>686560</v>
          </cell>
        </row>
        <row r="11">
          <cell r="G11">
            <v>56451</v>
          </cell>
          <cell r="H11">
            <v>124644</v>
          </cell>
          <cell r="I11">
            <v>28453</v>
          </cell>
          <cell r="J11">
            <v>18481</v>
          </cell>
          <cell r="K11">
            <v>13440</v>
          </cell>
          <cell r="L11">
            <v>277</v>
          </cell>
          <cell r="M11">
            <v>241746</v>
          </cell>
        </row>
        <row r="12">
          <cell r="G12">
            <v>92657</v>
          </cell>
          <cell r="H12">
            <v>145655</v>
          </cell>
          <cell r="I12">
            <v>38914</v>
          </cell>
          <cell r="J12">
            <v>11370</v>
          </cell>
          <cell r="K12">
            <v>18278</v>
          </cell>
          <cell r="L12">
            <v>954</v>
          </cell>
          <cell r="M12">
            <v>307828</v>
          </cell>
        </row>
        <row r="13">
          <cell r="G13">
            <v>90001</v>
          </cell>
          <cell r="H13">
            <v>137224</v>
          </cell>
          <cell r="I13">
            <v>48836</v>
          </cell>
          <cell r="J13">
            <v>20781</v>
          </cell>
          <cell r="K13">
            <v>14883</v>
          </cell>
          <cell r="L13">
            <v>648</v>
          </cell>
          <cell r="M13">
            <v>312373</v>
          </cell>
        </row>
        <row r="14">
          <cell r="G14">
            <v>189218</v>
          </cell>
          <cell r="H14">
            <v>265406</v>
          </cell>
          <cell r="I14">
            <v>74572</v>
          </cell>
          <cell r="J14">
            <v>9257</v>
          </cell>
          <cell r="K14">
            <v>15603</v>
          </cell>
          <cell r="L14">
            <v>1218</v>
          </cell>
          <cell r="M14">
            <v>555274</v>
          </cell>
        </row>
        <row r="15">
          <cell r="G15">
            <v>163297</v>
          </cell>
          <cell r="H15">
            <v>154310</v>
          </cell>
          <cell r="I15">
            <v>83948</v>
          </cell>
          <cell r="J15">
            <v>26618</v>
          </cell>
          <cell r="K15">
            <v>27648</v>
          </cell>
          <cell r="L15">
            <v>1397</v>
          </cell>
          <cell r="M15">
            <v>457218</v>
          </cell>
        </row>
        <row r="16">
          <cell r="G16">
            <v>136723</v>
          </cell>
          <cell r="H16">
            <v>349574</v>
          </cell>
          <cell r="I16">
            <v>68330</v>
          </cell>
          <cell r="J16">
            <v>58275</v>
          </cell>
          <cell r="K16">
            <v>3734</v>
          </cell>
          <cell r="L16">
            <v>2188</v>
          </cell>
          <cell r="M16">
            <v>618824</v>
          </cell>
        </row>
        <row r="17">
          <cell r="G17">
            <v>173134</v>
          </cell>
          <cell r="H17">
            <v>224984</v>
          </cell>
          <cell r="I17">
            <v>33491</v>
          </cell>
          <cell r="J17">
            <v>42922</v>
          </cell>
          <cell r="K17">
            <v>12540</v>
          </cell>
          <cell r="L17">
            <v>2440</v>
          </cell>
          <cell r="M17">
            <v>489511</v>
          </cell>
        </row>
        <row r="18">
          <cell r="G18">
            <v>53373</v>
          </cell>
          <cell r="H18">
            <v>102907</v>
          </cell>
          <cell r="I18">
            <v>16362</v>
          </cell>
          <cell r="J18">
            <v>23851</v>
          </cell>
          <cell r="K18">
            <v>7665</v>
          </cell>
          <cell r="L18">
            <v>358</v>
          </cell>
          <cell r="M18">
            <v>204516</v>
          </cell>
        </row>
        <row r="19">
          <cell r="G19">
            <v>128438</v>
          </cell>
          <cell r="H19">
            <v>252829</v>
          </cell>
          <cell r="I19">
            <v>48897</v>
          </cell>
          <cell r="J19">
            <v>17185</v>
          </cell>
          <cell r="K19">
            <v>10171</v>
          </cell>
          <cell r="L19">
            <v>1012</v>
          </cell>
          <cell r="M19">
            <v>458532</v>
          </cell>
        </row>
        <row r="20">
          <cell r="G20">
            <v>50210</v>
          </cell>
          <cell r="H20">
            <v>63934</v>
          </cell>
          <cell r="I20">
            <v>23631</v>
          </cell>
          <cell r="J20">
            <v>4180</v>
          </cell>
          <cell r="K20">
            <v>6441</v>
          </cell>
          <cell r="L20">
            <v>538</v>
          </cell>
          <cell r="M20">
            <v>148934</v>
          </cell>
        </row>
        <row r="21">
          <cell r="G21">
            <v>122841</v>
          </cell>
          <cell r="H21">
            <v>207846</v>
          </cell>
          <cell r="I21">
            <v>40352</v>
          </cell>
          <cell r="J21">
            <v>10929</v>
          </cell>
          <cell r="K21">
            <v>13825</v>
          </cell>
          <cell r="L21">
            <v>1997</v>
          </cell>
          <cell r="M21">
            <v>397790</v>
          </cell>
        </row>
        <row r="22">
          <cell r="G22">
            <v>66569</v>
          </cell>
          <cell r="H22">
            <v>121505</v>
          </cell>
          <cell r="I22">
            <v>25051</v>
          </cell>
          <cell r="J22">
            <v>22971</v>
          </cell>
          <cell r="K22">
            <v>8776</v>
          </cell>
          <cell r="L22">
            <v>421</v>
          </cell>
          <cell r="M22">
            <v>245293</v>
          </cell>
        </row>
        <row r="23">
          <cell r="G23">
            <v>165543</v>
          </cell>
          <cell r="H23">
            <v>233955</v>
          </cell>
          <cell r="I23">
            <v>25565</v>
          </cell>
          <cell r="J23">
            <v>9280</v>
          </cell>
          <cell r="K23">
            <v>14496</v>
          </cell>
          <cell r="L23">
            <v>1801</v>
          </cell>
          <cell r="M23">
            <v>450640</v>
          </cell>
        </row>
        <row r="24">
          <cell r="G24">
            <v>243908</v>
          </cell>
          <cell r="H24">
            <v>350128</v>
          </cell>
          <cell r="I24">
            <v>123392</v>
          </cell>
          <cell r="J24">
            <v>28454</v>
          </cell>
          <cell r="K24">
            <v>31595</v>
          </cell>
          <cell r="L24">
            <v>2406</v>
          </cell>
          <cell r="M24">
            <v>779883</v>
          </cell>
        </row>
        <row r="25">
          <cell r="G25">
            <v>68305</v>
          </cell>
          <cell r="H25">
            <v>257393</v>
          </cell>
          <cell r="I25">
            <v>80995</v>
          </cell>
          <cell r="J25">
            <v>53634</v>
          </cell>
          <cell r="K25">
            <v>16844</v>
          </cell>
          <cell r="L25">
            <v>1262</v>
          </cell>
          <cell r="M25">
            <v>478433</v>
          </cell>
        </row>
        <row r="26">
          <cell r="G26">
            <v>100203</v>
          </cell>
          <cell r="H26">
            <v>177685</v>
          </cell>
          <cell r="I26">
            <v>21136</v>
          </cell>
          <cell r="J26">
            <v>16658</v>
          </cell>
          <cell r="K26">
            <v>15218</v>
          </cell>
          <cell r="L26">
            <v>1005</v>
          </cell>
          <cell r="M26">
            <v>331905</v>
          </cell>
        </row>
        <row r="27">
          <cell r="G27">
            <v>184496</v>
          </cell>
          <cell r="H27">
            <v>376232</v>
          </cell>
          <cell r="I27">
            <v>65535</v>
          </cell>
          <cell r="J27">
            <v>75318</v>
          </cell>
          <cell r="K27">
            <v>22002</v>
          </cell>
          <cell r="L27">
            <v>2058</v>
          </cell>
          <cell r="M27">
            <v>725641</v>
          </cell>
        </row>
        <row r="28">
          <cell r="G28">
            <v>118568</v>
          </cell>
          <cell r="H28">
            <v>150717</v>
          </cell>
          <cell r="I28">
            <v>41187</v>
          </cell>
          <cell r="J28">
            <v>37118</v>
          </cell>
          <cell r="K28">
            <v>20069</v>
          </cell>
          <cell r="L28">
            <v>1364</v>
          </cell>
          <cell r="M28">
            <v>369023</v>
          </cell>
        </row>
        <row r="29">
          <cell r="G29">
            <v>120966</v>
          </cell>
          <cell r="H29">
            <v>276662</v>
          </cell>
          <cell r="I29">
            <v>62475</v>
          </cell>
          <cell r="J29">
            <v>17245</v>
          </cell>
          <cell r="K29">
            <v>19419</v>
          </cell>
          <cell r="L29">
            <v>3058</v>
          </cell>
          <cell r="M29">
            <v>499825</v>
          </cell>
        </row>
        <row r="30">
          <cell r="G30">
            <v>196252</v>
          </cell>
          <cell r="H30">
            <v>182004</v>
          </cell>
          <cell r="I30">
            <v>33077</v>
          </cell>
          <cell r="J30">
            <v>54029</v>
          </cell>
          <cell r="K30">
            <v>23904</v>
          </cell>
          <cell r="L30">
            <v>1745</v>
          </cell>
          <cell r="M30">
            <v>491011</v>
          </cell>
        </row>
        <row r="31">
          <cell r="G31">
            <v>245942</v>
          </cell>
          <cell r="H31">
            <v>286716</v>
          </cell>
          <cell r="I31">
            <v>47594</v>
          </cell>
          <cell r="J31">
            <v>44743</v>
          </cell>
          <cell r="K31">
            <v>32888</v>
          </cell>
          <cell r="L31">
            <v>1485</v>
          </cell>
          <cell r="M31">
            <v>659368</v>
          </cell>
        </row>
        <row r="32">
          <cell r="G32">
            <v>75724</v>
          </cell>
          <cell r="H32">
            <v>188898</v>
          </cell>
          <cell r="I32">
            <v>40241</v>
          </cell>
          <cell r="J32">
            <v>32054</v>
          </cell>
          <cell r="K32">
            <v>17658</v>
          </cell>
          <cell r="L32">
            <v>830</v>
          </cell>
          <cell r="M32">
            <v>355405</v>
          </cell>
        </row>
        <row r="33">
          <cell r="G33">
            <v>303112</v>
          </cell>
          <cell r="H33">
            <v>377346</v>
          </cell>
          <cell r="I33">
            <v>65152</v>
          </cell>
          <cell r="J33">
            <v>24910</v>
          </cell>
          <cell r="K33">
            <v>34706</v>
          </cell>
          <cell r="L33">
            <v>3520</v>
          </cell>
          <cell r="M33">
            <v>808746</v>
          </cell>
        </row>
        <row r="34">
          <cell r="G34">
            <v>70984</v>
          </cell>
          <cell r="H34">
            <v>101243</v>
          </cell>
          <cell r="I34">
            <v>16508</v>
          </cell>
          <cell r="J34">
            <v>12260</v>
          </cell>
          <cell r="K34">
            <v>9382</v>
          </cell>
          <cell r="L34">
            <v>1448</v>
          </cell>
          <cell r="M34">
            <v>211825</v>
          </cell>
        </row>
        <row r="35">
          <cell r="G35">
            <v>111632</v>
          </cell>
          <cell r="H35">
            <v>247296</v>
          </cell>
          <cell r="I35">
            <v>102878</v>
          </cell>
          <cell r="J35">
            <v>34651</v>
          </cell>
          <cell r="K35">
            <v>26787</v>
          </cell>
          <cell r="L35">
            <v>2234</v>
          </cell>
          <cell r="M35">
            <v>525478</v>
          </cell>
        </row>
        <row r="36">
          <cell r="G36">
            <v>145414</v>
          </cell>
          <cell r="H36">
            <v>226449</v>
          </cell>
          <cell r="I36">
            <v>36646</v>
          </cell>
          <cell r="J36">
            <v>12372</v>
          </cell>
          <cell r="K36">
            <v>23459</v>
          </cell>
          <cell r="L36">
            <v>2359</v>
          </cell>
          <cell r="M36">
            <v>446699</v>
          </cell>
        </row>
        <row r="37">
          <cell r="G37">
            <v>218850</v>
          </cell>
          <cell r="H37">
            <v>243855</v>
          </cell>
          <cell r="I37">
            <v>116744</v>
          </cell>
          <cell r="J37">
            <v>19082</v>
          </cell>
          <cell r="K37">
            <v>27086</v>
          </cell>
          <cell r="L37">
            <v>3624</v>
          </cell>
          <cell r="M37">
            <v>629241</v>
          </cell>
        </row>
        <row r="38">
          <cell r="G38">
            <v>108662</v>
          </cell>
          <cell r="H38">
            <v>178970</v>
          </cell>
          <cell r="I38">
            <v>22713</v>
          </cell>
          <cell r="J38">
            <v>18721</v>
          </cell>
          <cell r="K38">
            <v>16809</v>
          </cell>
          <cell r="L38">
            <v>671</v>
          </cell>
          <cell r="M38">
            <v>346546</v>
          </cell>
        </row>
        <row r="39">
          <cell r="G39">
            <v>215451</v>
          </cell>
          <cell r="H39">
            <v>224010</v>
          </cell>
          <cell r="I39">
            <v>54696</v>
          </cell>
          <cell r="J39">
            <v>10145</v>
          </cell>
          <cell r="K39">
            <v>1564</v>
          </cell>
          <cell r="L39">
            <v>1648</v>
          </cell>
          <cell r="M39">
            <v>507514</v>
          </cell>
        </row>
        <row r="40">
          <cell r="G40">
            <v>105820</v>
          </cell>
          <cell r="H40">
            <v>161699</v>
          </cell>
          <cell r="I40">
            <v>19114</v>
          </cell>
          <cell r="J40">
            <v>5145</v>
          </cell>
          <cell r="K40">
            <v>10372</v>
          </cell>
          <cell r="L40">
            <v>1725</v>
          </cell>
          <cell r="M40">
            <v>303875</v>
          </cell>
        </row>
        <row r="41">
          <cell r="G41">
            <v>268929</v>
          </cell>
          <cell r="H41">
            <v>313267</v>
          </cell>
          <cell r="I41">
            <v>97110</v>
          </cell>
          <cell r="J41">
            <v>84180</v>
          </cell>
          <cell r="K41">
            <v>31152</v>
          </cell>
          <cell r="L41">
            <v>2099</v>
          </cell>
          <cell r="M41">
            <v>796737</v>
          </cell>
        </row>
        <row r="42">
          <cell r="G42">
            <v>101723</v>
          </cell>
          <cell r="H42">
            <v>86966</v>
          </cell>
          <cell r="I42">
            <v>25439</v>
          </cell>
          <cell r="J42">
            <v>21610</v>
          </cell>
          <cell r="K42">
            <v>10293</v>
          </cell>
          <cell r="L42">
            <v>1507</v>
          </cell>
          <cell r="M42">
            <v>247538</v>
          </cell>
        </row>
        <row r="43">
          <cell r="G43">
            <v>73810</v>
          </cell>
          <cell r="H43">
            <v>146579</v>
          </cell>
          <cell r="I43">
            <v>44519</v>
          </cell>
          <cell r="J43">
            <v>15719</v>
          </cell>
          <cell r="K43">
            <v>8752</v>
          </cell>
          <cell r="L43">
            <v>2275</v>
          </cell>
          <cell r="M43">
            <v>291654</v>
          </cell>
        </row>
        <row r="44">
          <cell r="G44">
            <v>52165</v>
          </cell>
          <cell r="H44">
            <v>131510</v>
          </cell>
          <cell r="I44">
            <v>36936</v>
          </cell>
          <cell r="J44">
            <v>5600</v>
          </cell>
          <cell r="K44">
            <v>10962</v>
          </cell>
          <cell r="L44">
            <v>824</v>
          </cell>
          <cell r="M44">
            <v>237997</v>
          </cell>
        </row>
        <row r="45">
          <cell r="G45">
            <v>144416</v>
          </cell>
          <cell r="H45">
            <v>273340</v>
          </cell>
          <cell r="I45">
            <v>99352</v>
          </cell>
          <cell r="J45">
            <v>19881</v>
          </cell>
          <cell r="K45">
            <v>23945</v>
          </cell>
          <cell r="L45">
            <v>1879</v>
          </cell>
          <cell r="M45">
            <v>562813</v>
          </cell>
        </row>
        <row r="46">
          <cell r="G46">
            <v>425801</v>
          </cell>
          <cell r="H46">
            <v>380603</v>
          </cell>
          <cell r="I46">
            <v>0</v>
          </cell>
          <cell r="J46">
            <v>682</v>
          </cell>
          <cell r="K46">
            <v>31730</v>
          </cell>
          <cell r="L46">
            <v>3653</v>
          </cell>
          <cell r="M46">
            <v>842469</v>
          </cell>
        </row>
        <row r="47">
          <cell r="G47">
            <v>161287</v>
          </cell>
          <cell r="H47">
            <v>261576</v>
          </cell>
          <cell r="I47">
            <v>163282</v>
          </cell>
          <cell r="J47">
            <v>40902</v>
          </cell>
          <cell r="K47">
            <v>29285</v>
          </cell>
          <cell r="L47">
            <v>2909</v>
          </cell>
          <cell r="M47">
            <v>659241</v>
          </cell>
        </row>
        <row r="48">
          <cell r="G48">
            <v>190226</v>
          </cell>
          <cell r="H48">
            <v>246850</v>
          </cell>
          <cell r="I48">
            <v>53462</v>
          </cell>
          <cell r="J48">
            <v>20213</v>
          </cell>
          <cell r="K48">
            <v>23298</v>
          </cell>
          <cell r="L48">
            <v>2522</v>
          </cell>
          <cell r="M48">
            <v>536571</v>
          </cell>
        </row>
        <row r="49">
          <cell r="G49">
            <v>124425</v>
          </cell>
          <cell r="H49">
            <v>253519</v>
          </cell>
          <cell r="I49">
            <v>98910</v>
          </cell>
          <cell r="J49">
            <v>47653</v>
          </cell>
          <cell r="K49">
            <v>17530</v>
          </cell>
          <cell r="L49">
            <v>2003</v>
          </cell>
          <cell r="M49">
            <v>544040</v>
          </cell>
        </row>
        <row r="50">
          <cell r="G50">
            <v>116208</v>
          </cell>
          <cell r="H50">
            <v>184348</v>
          </cell>
          <cell r="I50">
            <v>53410</v>
          </cell>
          <cell r="J50">
            <v>10705</v>
          </cell>
          <cell r="K50">
            <v>7911</v>
          </cell>
          <cell r="L50">
            <v>1726</v>
          </cell>
          <cell r="M50">
            <v>374308</v>
          </cell>
        </row>
        <row r="51">
          <cell r="G51">
            <v>111198</v>
          </cell>
          <cell r="H51">
            <v>173484</v>
          </cell>
          <cell r="I51">
            <v>31283</v>
          </cell>
          <cell r="J51">
            <v>36656</v>
          </cell>
          <cell r="K51">
            <v>17077</v>
          </cell>
          <cell r="L51">
            <v>3536</v>
          </cell>
          <cell r="M51">
            <v>373234</v>
          </cell>
        </row>
        <row r="52">
          <cell r="G52">
            <v>149346</v>
          </cell>
          <cell r="H52">
            <v>221502</v>
          </cell>
          <cell r="I52">
            <v>86986</v>
          </cell>
          <cell r="J52">
            <v>22624</v>
          </cell>
          <cell r="K52">
            <v>25171</v>
          </cell>
          <cell r="L52">
            <v>2261</v>
          </cell>
          <cell r="M52">
            <v>507890</v>
          </cell>
        </row>
        <row r="53">
          <cell r="G53">
            <v>60969</v>
          </cell>
          <cell r="H53">
            <v>134940</v>
          </cell>
          <cell r="I53">
            <v>46885</v>
          </cell>
          <cell r="J53">
            <v>8255</v>
          </cell>
          <cell r="K53">
            <v>17210</v>
          </cell>
          <cell r="L53">
            <v>959</v>
          </cell>
          <cell r="M53">
            <v>269218</v>
          </cell>
        </row>
        <row r="54">
          <cell r="G54">
            <v>101168</v>
          </cell>
          <cell r="H54">
            <v>143981</v>
          </cell>
          <cell r="I54">
            <v>77946</v>
          </cell>
          <cell r="J54">
            <v>36281</v>
          </cell>
          <cell r="K54">
            <v>20365</v>
          </cell>
          <cell r="L54">
            <v>2228</v>
          </cell>
          <cell r="M54">
            <v>381969</v>
          </cell>
        </row>
        <row r="55">
          <cell r="G55">
            <v>477793</v>
          </cell>
          <cell r="H55">
            <v>718575</v>
          </cell>
          <cell r="I55">
            <v>294333</v>
          </cell>
          <cell r="J55">
            <v>83232</v>
          </cell>
          <cell r="K55">
            <v>65488</v>
          </cell>
          <cell r="L55">
            <v>8639</v>
          </cell>
          <cell r="M55">
            <v>1648060</v>
          </cell>
        </row>
        <row r="56">
          <cell r="G56">
            <v>128107</v>
          </cell>
          <cell r="H56">
            <v>335849</v>
          </cell>
          <cell r="I56">
            <v>108053</v>
          </cell>
          <cell r="J56">
            <v>25309</v>
          </cell>
          <cell r="K56">
            <v>21048</v>
          </cell>
          <cell r="L56">
            <v>3372</v>
          </cell>
          <cell r="M56">
            <v>621738</v>
          </cell>
        </row>
        <row r="57">
          <cell r="G57">
            <v>101136</v>
          </cell>
          <cell r="H57">
            <v>123785</v>
          </cell>
          <cell r="I57">
            <v>22359</v>
          </cell>
          <cell r="J57">
            <v>25593</v>
          </cell>
          <cell r="K57">
            <v>8883</v>
          </cell>
          <cell r="L57">
            <v>1953</v>
          </cell>
          <cell r="M57">
            <v>283709</v>
          </cell>
        </row>
        <row r="58">
          <cell r="G58">
            <v>64052</v>
          </cell>
          <cell r="H58">
            <v>123886</v>
          </cell>
          <cell r="I58">
            <v>33366</v>
          </cell>
          <cell r="J58">
            <v>7822</v>
          </cell>
          <cell r="K58">
            <v>7304</v>
          </cell>
          <cell r="L58">
            <v>526</v>
          </cell>
          <cell r="M58">
            <v>236956</v>
          </cell>
        </row>
        <row r="59">
          <cell r="G59">
            <v>18135</v>
          </cell>
          <cell r="H59">
            <v>67841</v>
          </cell>
          <cell r="I59">
            <v>15570</v>
          </cell>
          <cell r="J59">
            <v>3538</v>
          </cell>
          <cell r="K59">
            <v>4596</v>
          </cell>
          <cell r="L59">
            <v>449</v>
          </cell>
          <cell r="M59">
            <v>110129</v>
          </cell>
        </row>
        <row r="60">
          <cell r="G60">
            <v>178169</v>
          </cell>
          <cell r="H60">
            <v>275603</v>
          </cell>
          <cell r="I60">
            <v>98443</v>
          </cell>
          <cell r="J60">
            <v>13563</v>
          </cell>
          <cell r="K60">
            <v>21774</v>
          </cell>
          <cell r="L60">
            <v>2125</v>
          </cell>
          <cell r="M60">
            <v>589677</v>
          </cell>
        </row>
        <row r="61">
          <cell r="G61">
            <v>55133</v>
          </cell>
          <cell r="H61">
            <v>190683</v>
          </cell>
          <cell r="I61">
            <v>26302</v>
          </cell>
          <cell r="J61">
            <v>2594</v>
          </cell>
          <cell r="K61">
            <v>19984</v>
          </cell>
          <cell r="L61">
            <v>1152</v>
          </cell>
          <cell r="M61">
            <v>295848</v>
          </cell>
        </row>
        <row r="62">
          <cell r="G62">
            <v>214741</v>
          </cell>
          <cell r="H62">
            <v>393215</v>
          </cell>
          <cell r="I62">
            <v>186225</v>
          </cell>
          <cell r="J62">
            <v>28008</v>
          </cell>
          <cell r="K62">
            <v>40530</v>
          </cell>
          <cell r="L62">
            <v>3543</v>
          </cell>
          <cell r="M62">
            <v>866262</v>
          </cell>
        </row>
        <row r="63">
          <cell r="G63">
            <v>113303</v>
          </cell>
          <cell r="H63">
            <v>188467</v>
          </cell>
          <cell r="I63">
            <v>50337</v>
          </cell>
          <cell r="J63">
            <v>27033</v>
          </cell>
          <cell r="K63">
            <v>18421</v>
          </cell>
          <cell r="L63">
            <v>1623</v>
          </cell>
          <cell r="M63">
            <v>399184</v>
          </cell>
        </row>
        <row r="64">
          <cell r="G64">
            <v>292330</v>
          </cell>
          <cell r="H64">
            <v>602366</v>
          </cell>
          <cell r="I64">
            <v>185924</v>
          </cell>
          <cell r="J64">
            <v>14407</v>
          </cell>
          <cell r="K64">
            <v>64235</v>
          </cell>
          <cell r="L64">
            <v>6800</v>
          </cell>
          <cell r="M64">
            <v>1166062</v>
          </cell>
        </row>
        <row r="65">
          <cell r="G65">
            <v>12811</v>
          </cell>
          <cell r="H65">
            <v>27033</v>
          </cell>
          <cell r="I65">
            <v>6298</v>
          </cell>
          <cell r="J65">
            <v>4902</v>
          </cell>
          <cell r="K65">
            <v>3026</v>
          </cell>
          <cell r="L65">
            <v>159</v>
          </cell>
          <cell r="M65">
            <v>54229</v>
          </cell>
        </row>
        <row r="66">
          <cell r="G66">
            <v>123291</v>
          </cell>
          <cell r="H66">
            <v>280254</v>
          </cell>
          <cell r="I66">
            <v>54749</v>
          </cell>
          <cell r="J66">
            <v>20616</v>
          </cell>
          <cell r="K66">
            <v>29384</v>
          </cell>
          <cell r="L66">
            <v>2627</v>
          </cell>
          <cell r="M66">
            <v>510921</v>
          </cell>
        </row>
        <row r="67">
          <cell r="G67">
            <v>111845</v>
          </cell>
          <cell r="H67">
            <v>179097</v>
          </cell>
          <cell r="I67">
            <v>74671</v>
          </cell>
          <cell r="J67">
            <v>40738</v>
          </cell>
          <cell r="K67">
            <v>22485</v>
          </cell>
          <cell r="L67">
            <v>2429</v>
          </cell>
          <cell r="M67">
            <v>431265</v>
          </cell>
        </row>
        <row r="68">
          <cell r="G68">
            <v>197368</v>
          </cell>
          <cell r="H68">
            <v>289355</v>
          </cell>
          <cell r="I68">
            <v>115922</v>
          </cell>
          <cell r="J68">
            <v>4489</v>
          </cell>
          <cell r="K68">
            <v>52181</v>
          </cell>
          <cell r="L68">
            <v>3411</v>
          </cell>
          <cell r="M68">
            <v>662726</v>
          </cell>
        </row>
        <row r="69">
          <cell r="G69">
            <v>133478</v>
          </cell>
          <cell r="H69">
            <v>253341</v>
          </cell>
          <cell r="I69">
            <v>87049</v>
          </cell>
          <cell r="J69">
            <v>33792</v>
          </cell>
          <cell r="K69">
            <v>18908</v>
          </cell>
          <cell r="L69">
            <v>2745</v>
          </cell>
          <cell r="M69">
            <v>529313</v>
          </cell>
        </row>
        <row r="70">
          <cell r="G70">
            <v>193096</v>
          </cell>
          <cell r="H70">
            <v>409631</v>
          </cell>
          <cell r="I70">
            <v>131209</v>
          </cell>
          <cell r="J70">
            <v>17910</v>
          </cell>
          <cell r="K70">
            <v>42164</v>
          </cell>
          <cell r="L70">
            <v>2299</v>
          </cell>
          <cell r="M70">
            <v>796309</v>
          </cell>
        </row>
        <row r="71">
          <cell r="G71">
            <v>201570</v>
          </cell>
          <cell r="H71">
            <v>370492</v>
          </cell>
          <cell r="I71">
            <v>155994</v>
          </cell>
          <cell r="J71">
            <v>50896</v>
          </cell>
          <cell r="K71">
            <v>30167</v>
          </cell>
          <cell r="L71">
            <v>3225</v>
          </cell>
          <cell r="M71">
            <v>812344</v>
          </cell>
        </row>
        <row r="72">
          <cell r="G72">
            <v>243206</v>
          </cell>
          <cell r="H72">
            <v>403622</v>
          </cell>
          <cell r="I72">
            <v>160491</v>
          </cell>
          <cell r="J72">
            <v>59770</v>
          </cell>
          <cell r="K72">
            <v>36225</v>
          </cell>
          <cell r="L72">
            <v>6388</v>
          </cell>
          <cell r="M72">
            <v>909702</v>
          </cell>
        </row>
        <row r="73">
          <cell r="G73">
            <v>158236</v>
          </cell>
          <cell r="H73">
            <v>355875</v>
          </cell>
          <cell r="I73">
            <v>94322</v>
          </cell>
          <cell r="J73">
            <v>101643</v>
          </cell>
          <cell r="K73">
            <v>27312</v>
          </cell>
          <cell r="L73">
            <v>4261</v>
          </cell>
          <cell r="M73">
            <v>741649</v>
          </cell>
        </row>
        <row r="74">
          <cell r="G74">
            <v>120036</v>
          </cell>
          <cell r="H74">
            <v>284066</v>
          </cell>
          <cell r="I74">
            <v>60306</v>
          </cell>
          <cell r="J74">
            <v>17321</v>
          </cell>
          <cell r="K74">
            <v>21436</v>
          </cell>
          <cell r="L74">
            <v>3175</v>
          </cell>
          <cell r="M74">
            <v>506340</v>
          </cell>
        </row>
        <row r="75">
          <cell r="G75">
            <v>47591</v>
          </cell>
          <cell r="H75">
            <v>110972</v>
          </cell>
          <cell r="I75">
            <v>28517</v>
          </cell>
          <cell r="J75">
            <v>11124</v>
          </cell>
          <cell r="K75">
            <v>6379</v>
          </cell>
          <cell r="L75">
            <v>1022</v>
          </cell>
          <cell r="M75">
            <v>205605</v>
          </cell>
        </row>
        <row r="76">
          <cell r="G76">
            <v>66581</v>
          </cell>
          <cell r="H76">
            <v>102115</v>
          </cell>
          <cell r="I76">
            <v>34882</v>
          </cell>
          <cell r="J76">
            <v>8789</v>
          </cell>
          <cell r="K76">
            <v>6813</v>
          </cell>
          <cell r="L76">
            <v>1291</v>
          </cell>
          <cell r="M76">
            <v>220471</v>
          </cell>
        </row>
        <row r="77">
          <cell r="G77">
            <v>183552</v>
          </cell>
          <cell r="H77">
            <v>170658</v>
          </cell>
          <cell r="I77">
            <v>50861</v>
          </cell>
          <cell r="J77">
            <v>7469</v>
          </cell>
          <cell r="K77">
            <v>10591</v>
          </cell>
          <cell r="L77">
            <v>1166</v>
          </cell>
          <cell r="M77">
            <v>424297</v>
          </cell>
        </row>
        <row r="78">
          <cell r="G78">
            <v>118486</v>
          </cell>
          <cell r="H78">
            <v>229496</v>
          </cell>
          <cell r="I78">
            <v>49484</v>
          </cell>
          <cell r="J78">
            <v>16291</v>
          </cell>
          <cell r="K78">
            <v>16536</v>
          </cell>
          <cell r="L78">
            <v>2677</v>
          </cell>
          <cell r="M78">
            <v>432970</v>
          </cell>
        </row>
        <row r="79">
          <cell r="G79">
            <v>71885</v>
          </cell>
          <cell r="H79">
            <v>174661</v>
          </cell>
          <cell r="I79">
            <v>72985</v>
          </cell>
          <cell r="J79">
            <v>27008</v>
          </cell>
          <cell r="K79">
            <v>12877</v>
          </cell>
          <cell r="L79">
            <v>1323</v>
          </cell>
          <cell r="M79">
            <v>360739</v>
          </cell>
        </row>
        <row r="80">
          <cell r="G80">
            <v>55749</v>
          </cell>
          <cell r="H80">
            <v>115457</v>
          </cell>
          <cell r="I80">
            <v>32712</v>
          </cell>
          <cell r="J80">
            <v>17240</v>
          </cell>
          <cell r="K80">
            <v>11551</v>
          </cell>
          <cell r="L80">
            <v>1144</v>
          </cell>
          <cell r="M80">
            <v>233853</v>
          </cell>
        </row>
        <row r="81">
          <cell r="G81">
            <v>216084</v>
          </cell>
          <cell r="H81">
            <v>614518</v>
          </cell>
          <cell r="I81">
            <v>152170</v>
          </cell>
          <cell r="J81">
            <v>17092</v>
          </cell>
          <cell r="K81">
            <v>52150</v>
          </cell>
          <cell r="L81">
            <v>6431</v>
          </cell>
          <cell r="M81">
            <v>1058445</v>
          </cell>
        </row>
        <row r="82">
          <cell r="G82">
            <v>188917</v>
          </cell>
          <cell r="H82">
            <v>382453</v>
          </cell>
          <cell r="I82">
            <v>139226</v>
          </cell>
          <cell r="J82">
            <v>92778</v>
          </cell>
          <cell r="K82">
            <v>31705</v>
          </cell>
          <cell r="L82">
            <v>4757</v>
          </cell>
          <cell r="M82">
            <v>839836</v>
          </cell>
        </row>
        <row r="83">
          <cell r="G83">
            <v>16060</v>
          </cell>
          <cell r="H83">
            <v>34650</v>
          </cell>
          <cell r="I83">
            <v>9452</v>
          </cell>
          <cell r="J83">
            <v>2</v>
          </cell>
          <cell r="K83">
            <v>3545</v>
          </cell>
          <cell r="L83">
            <v>166</v>
          </cell>
          <cell r="M83">
            <v>63875</v>
          </cell>
        </row>
        <row r="84">
          <cell r="G84">
            <v>95335</v>
          </cell>
          <cell r="H84">
            <v>300599</v>
          </cell>
          <cell r="I84">
            <v>73201</v>
          </cell>
          <cell r="J84">
            <v>3467</v>
          </cell>
          <cell r="K84">
            <v>18056</v>
          </cell>
          <cell r="L84">
            <v>2552</v>
          </cell>
          <cell r="M84">
            <v>493210</v>
          </cell>
        </row>
        <row r="85">
          <cell r="G85">
            <v>720020</v>
          </cell>
          <cell r="H85">
            <v>1339010</v>
          </cell>
          <cell r="I85">
            <v>267838</v>
          </cell>
          <cell r="J85">
            <v>132441</v>
          </cell>
          <cell r="K85">
            <v>95096</v>
          </cell>
          <cell r="L85">
            <v>8057</v>
          </cell>
          <cell r="M85">
            <v>2562462</v>
          </cell>
        </row>
        <row r="86">
          <cell r="G86">
            <v>103130</v>
          </cell>
          <cell r="H86">
            <v>176346</v>
          </cell>
          <cell r="I86">
            <v>39131</v>
          </cell>
          <cell r="J86">
            <v>38439</v>
          </cell>
          <cell r="K86">
            <v>21455</v>
          </cell>
          <cell r="L86">
            <v>1792</v>
          </cell>
          <cell r="M86">
            <v>380293</v>
          </cell>
        </row>
        <row r="87">
          <cell r="G87">
            <v>183052</v>
          </cell>
          <cell r="H87">
            <v>284463</v>
          </cell>
          <cell r="I87">
            <v>76156</v>
          </cell>
          <cell r="J87">
            <v>21485</v>
          </cell>
          <cell r="K87">
            <v>21218</v>
          </cell>
          <cell r="L87">
            <v>2443</v>
          </cell>
          <cell r="M87">
            <v>588817</v>
          </cell>
        </row>
        <row r="88">
          <cell r="G88">
            <v>84239</v>
          </cell>
          <cell r="H88">
            <v>185357</v>
          </cell>
          <cell r="I88">
            <v>88137</v>
          </cell>
          <cell r="J88">
            <v>30165</v>
          </cell>
          <cell r="K88">
            <v>17822</v>
          </cell>
          <cell r="L88">
            <v>1484</v>
          </cell>
          <cell r="M88">
            <v>407204</v>
          </cell>
        </row>
        <row r="89">
          <cell r="G89">
            <v>43475</v>
          </cell>
          <cell r="H89">
            <v>150540</v>
          </cell>
          <cell r="I89">
            <v>42455</v>
          </cell>
          <cell r="J89">
            <v>17269</v>
          </cell>
          <cell r="K89">
            <v>11814</v>
          </cell>
          <cell r="L89">
            <v>972</v>
          </cell>
          <cell r="M89">
            <v>266525</v>
          </cell>
        </row>
        <row r="90">
          <cell r="G90">
            <v>105701</v>
          </cell>
          <cell r="H90">
            <v>275355</v>
          </cell>
          <cell r="I90">
            <v>74223</v>
          </cell>
          <cell r="J90">
            <v>7103</v>
          </cell>
          <cell r="K90">
            <v>21937</v>
          </cell>
          <cell r="L90">
            <v>2647</v>
          </cell>
          <cell r="M90">
            <v>486966</v>
          </cell>
        </row>
        <row r="91">
          <cell r="G91">
            <v>139404</v>
          </cell>
          <cell r="H91">
            <v>247028</v>
          </cell>
          <cell r="I91">
            <v>53038</v>
          </cell>
          <cell r="J91">
            <v>49070</v>
          </cell>
          <cell r="K91">
            <v>23252</v>
          </cell>
          <cell r="L91">
            <v>2396</v>
          </cell>
          <cell r="M91">
            <v>514188</v>
          </cell>
        </row>
        <row r="92">
          <cell r="G92">
            <v>220481</v>
          </cell>
          <cell r="H92">
            <v>398745</v>
          </cell>
          <cell r="I92">
            <v>151998</v>
          </cell>
          <cell r="J92">
            <v>89863</v>
          </cell>
          <cell r="K92">
            <v>34263</v>
          </cell>
          <cell r="L92">
            <v>6769</v>
          </cell>
          <cell r="M92">
            <v>902119</v>
          </cell>
        </row>
        <row r="93">
          <cell r="G93">
            <v>86316</v>
          </cell>
          <cell r="H93">
            <v>216128</v>
          </cell>
          <cell r="I93">
            <v>46472</v>
          </cell>
          <cell r="J93">
            <v>12563</v>
          </cell>
          <cell r="K93">
            <v>16523</v>
          </cell>
          <cell r="L93">
            <v>1639</v>
          </cell>
          <cell r="M93">
            <v>379641</v>
          </cell>
        </row>
        <row r="94">
          <cell r="G94">
            <v>207432</v>
          </cell>
          <cell r="H94">
            <v>344445</v>
          </cell>
          <cell r="I94">
            <v>65481</v>
          </cell>
          <cell r="J94">
            <v>39770</v>
          </cell>
          <cell r="K94">
            <v>36685</v>
          </cell>
          <cell r="L94">
            <v>3120</v>
          </cell>
          <cell r="M94">
            <v>696933</v>
          </cell>
        </row>
        <row r="95">
          <cell r="G95">
            <v>85272</v>
          </cell>
          <cell r="H95">
            <v>203684</v>
          </cell>
          <cell r="I95">
            <v>76962</v>
          </cell>
          <cell r="J95">
            <v>11011</v>
          </cell>
          <cell r="K95">
            <v>15430</v>
          </cell>
          <cell r="L95">
            <v>1345</v>
          </cell>
          <cell r="M95">
            <v>393704</v>
          </cell>
        </row>
        <row r="96">
          <cell r="G96">
            <v>8699</v>
          </cell>
          <cell r="H96">
            <v>22725</v>
          </cell>
          <cell r="I96">
            <v>10499</v>
          </cell>
          <cell r="J96">
            <v>222</v>
          </cell>
          <cell r="K96">
            <v>947</v>
          </cell>
          <cell r="L96">
            <v>364</v>
          </cell>
          <cell r="M96">
            <v>43456</v>
          </cell>
        </row>
        <row r="97">
          <cell r="G97">
            <v>75880</v>
          </cell>
          <cell r="H97">
            <v>133858</v>
          </cell>
          <cell r="I97">
            <v>23151</v>
          </cell>
          <cell r="J97">
            <v>24728</v>
          </cell>
          <cell r="K97">
            <v>12380</v>
          </cell>
          <cell r="L97">
            <v>1114</v>
          </cell>
          <cell r="M97">
            <v>271111</v>
          </cell>
        </row>
        <row r="98">
          <cell r="G98">
            <v>135521</v>
          </cell>
          <cell r="H98">
            <v>241417</v>
          </cell>
          <cell r="I98">
            <v>37646</v>
          </cell>
          <cell r="J98">
            <v>8729</v>
          </cell>
          <cell r="K98">
            <v>15505</v>
          </cell>
          <cell r="L98">
            <v>1666</v>
          </cell>
          <cell r="M98">
            <v>440484</v>
          </cell>
        </row>
        <row r="99">
          <cell r="G99">
            <v>181351</v>
          </cell>
          <cell r="H99">
            <v>135613</v>
          </cell>
          <cell r="I99">
            <v>37398</v>
          </cell>
          <cell r="J99">
            <v>28340</v>
          </cell>
          <cell r="K99">
            <v>14298</v>
          </cell>
          <cell r="L99">
            <v>2206</v>
          </cell>
          <cell r="M99">
            <v>399206</v>
          </cell>
        </row>
        <row r="100">
          <cell r="G100">
            <v>383581</v>
          </cell>
          <cell r="H100">
            <v>1064436</v>
          </cell>
          <cell r="I100">
            <v>329360</v>
          </cell>
          <cell r="J100">
            <v>127192</v>
          </cell>
          <cell r="K100">
            <v>92062</v>
          </cell>
          <cell r="L100">
            <v>9446</v>
          </cell>
          <cell r="M100">
            <v>2006077</v>
          </cell>
        </row>
        <row r="101">
          <cell r="G101">
            <v>176939</v>
          </cell>
          <cell r="H101">
            <v>382511</v>
          </cell>
          <cell r="I101">
            <v>96592</v>
          </cell>
          <cell r="J101">
            <v>21425</v>
          </cell>
          <cell r="K101">
            <v>25926</v>
          </cell>
          <cell r="L101">
            <v>3008</v>
          </cell>
          <cell r="M101">
            <v>706401</v>
          </cell>
        </row>
        <row r="102">
          <cell r="G102">
            <v>15256917</v>
          </cell>
          <cell r="H102">
            <v>27727053</v>
          </cell>
          <cell r="I102">
            <v>7308134</v>
          </cell>
          <cell r="J102">
            <v>3234753</v>
          </cell>
          <cell r="K102">
            <v>2320766</v>
          </cell>
          <cell r="L102">
            <v>232058</v>
          </cell>
          <cell r="M102">
            <v>56079681</v>
          </cell>
        </row>
      </sheetData>
      <sheetData sheetId="15"/>
      <sheetData sheetId="16"/>
      <sheetData sheetId="17"/>
      <sheetData sheetId="18"/>
      <sheetData sheetId="19"/>
      <sheetData sheetId="20">
        <row r="61">
          <cell r="F61">
            <v>1.0369999999999999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22"/>
  <sheetViews>
    <sheetView workbookViewId="0">
      <selection activeCell="B2" sqref="B2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0</v>
      </c>
    </row>
    <row r="2" spans="1:8" s="23" customFormat="1" ht="18" x14ac:dyDescent="0.25">
      <c r="A2" s="23" t="s">
        <v>1</v>
      </c>
    </row>
    <row r="4" spans="1:8" s="25" customFormat="1" ht="42.75" x14ac:dyDescent="0.2">
      <c r="A4" s="24"/>
      <c r="B4" s="24"/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</row>
    <row r="5" spans="1:8" x14ac:dyDescent="0.2">
      <c r="A5" s="20">
        <v>320</v>
      </c>
      <c r="B5" s="21" t="s">
        <v>8</v>
      </c>
      <c r="C5" s="26">
        <f>E5/G5</f>
        <v>0.10501519756838906</v>
      </c>
      <c r="D5" s="26">
        <f>F5/H5</f>
        <v>0.24842057761732853</v>
      </c>
      <c r="E5">
        <f>VLOOKUP(A5,'Dataark 3'!$C$4:$I$101,3)</f>
        <v>829.2</v>
      </c>
      <c r="F5">
        <f>VLOOKUP(A5,'Dataark 3'!$C$4:$I$101,7)</f>
        <v>550.5</v>
      </c>
      <c r="G5">
        <f>VLOOKUP(A5,'Dataark 2'!$A$5:$E$103,4)</f>
        <v>7896</v>
      </c>
      <c r="H5">
        <f>VLOOKUP(A5,'Dataark 2'!$A$5:$E$103,5)</f>
        <v>2216</v>
      </c>
    </row>
    <row r="6" spans="1:8" x14ac:dyDescent="0.2">
      <c r="A6" s="20">
        <v>253</v>
      </c>
      <c r="B6" s="21" t="s">
        <v>9</v>
      </c>
      <c r="C6" s="26">
        <f t="shared" ref="C6:C12" si="0">E6/G6</f>
        <v>0.10909993053488143</v>
      </c>
      <c r="D6" s="26">
        <f t="shared" ref="D6:D12" si="1">F6/H6</f>
        <v>0.23353836192942704</v>
      </c>
      <c r="E6">
        <f>VLOOKUP(A6,'Dataark 3'!$C$4:$I$101,3)</f>
        <v>1099.4000000000001</v>
      </c>
      <c r="F6">
        <f>VLOOKUP(A6,'Dataark 3'!$C$4:$I$101,7)</f>
        <v>721.40000000000009</v>
      </c>
      <c r="G6">
        <f>VLOOKUP(A6,'Dataark 2'!$A$5:$E$103,4)</f>
        <v>10077</v>
      </c>
      <c r="H6">
        <f>VLOOKUP(A6,'Dataark 2'!$A$5:$E$103,5)</f>
        <v>3089</v>
      </c>
    </row>
    <row r="7" spans="1:8" x14ac:dyDescent="0.2">
      <c r="A7" s="20">
        <v>376</v>
      </c>
      <c r="B7" s="21" t="s">
        <v>10</v>
      </c>
      <c r="C7" s="26">
        <f t="shared" si="0"/>
        <v>0.10429176034916016</v>
      </c>
      <c r="D7" s="26">
        <f t="shared" si="1"/>
        <v>0.24365482233502539</v>
      </c>
      <c r="E7">
        <f>VLOOKUP(A7,'Dataark 3'!$C$4:$I$101,3)</f>
        <v>1577.1</v>
      </c>
      <c r="F7">
        <f>VLOOKUP(A7,'Dataark 3'!$C$4:$I$101,7)</f>
        <v>1056</v>
      </c>
      <c r="G7">
        <f>VLOOKUP(A7,'Dataark 2'!$A$5:$E$103,4)</f>
        <v>15122</v>
      </c>
      <c r="H7">
        <f>VLOOKUP(A7,'Dataark 2'!$A$5:$E$103,5)</f>
        <v>4334</v>
      </c>
    </row>
    <row r="8" spans="1:8" x14ac:dyDescent="0.2">
      <c r="A8" s="20">
        <v>316</v>
      </c>
      <c r="B8" s="21" t="s">
        <v>11</v>
      </c>
      <c r="C8" s="26">
        <f t="shared" si="0"/>
        <v>0.11004408273991183</v>
      </c>
      <c r="D8" s="26">
        <f t="shared" si="1"/>
        <v>0.26869477404695785</v>
      </c>
      <c r="E8">
        <f>VLOOKUP(A8,'Dataark 3'!$C$4:$I$101,3)</f>
        <v>1622.6</v>
      </c>
      <c r="F8">
        <f>VLOOKUP(A8,'Dataark 3'!$C$4:$I$101,7)</f>
        <v>1064.3</v>
      </c>
      <c r="G8">
        <f>VLOOKUP(A8,'Dataark 2'!$A$5:$E$103,4)</f>
        <v>14745</v>
      </c>
      <c r="H8">
        <f>VLOOKUP(A8,'Dataark 2'!$A$5:$E$103,5)</f>
        <v>3961</v>
      </c>
    </row>
    <row r="9" spans="1:8" x14ac:dyDescent="0.2">
      <c r="A9" s="20">
        <v>326</v>
      </c>
      <c r="B9" s="21" t="s">
        <v>12</v>
      </c>
      <c r="C9" s="26">
        <f t="shared" si="0"/>
        <v>0.14713347133471336</v>
      </c>
      <c r="D9" s="26">
        <f t="shared" si="1"/>
        <v>0.32755598831548199</v>
      </c>
      <c r="E9">
        <f>VLOOKUP(A9,'Dataark 3'!$C$4:$I$101,3)</f>
        <v>1634.8</v>
      </c>
      <c r="F9">
        <f>VLOOKUP(A9,'Dataark 3'!$C$4:$I$101,7)</f>
        <v>1009.2</v>
      </c>
      <c r="G9">
        <f>VLOOKUP(A9,'Dataark 2'!$A$5:$E$103,4)</f>
        <v>11111</v>
      </c>
      <c r="H9">
        <f>VLOOKUP(A9,'Dataark 2'!$A$5:$E$103,5)</f>
        <v>3081</v>
      </c>
    </row>
    <row r="10" spans="1:8" x14ac:dyDescent="0.2">
      <c r="A10" s="20">
        <v>259</v>
      </c>
      <c r="B10" s="21" t="s">
        <v>13</v>
      </c>
      <c r="C10" s="26">
        <f t="shared" si="0"/>
        <v>0.12103082103082104</v>
      </c>
      <c r="D10" s="26">
        <f t="shared" si="1"/>
        <v>0.27040023034840194</v>
      </c>
      <c r="E10">
        <f>VLOOKUP(A10,'Dataark 3'!$C$4:$I$101,3)</f>
        <v>1401.9</v>
      </c>
      <c r="F10">
        <f>VLOOKUP(A10,'Dataark 3'!$C$4:$I$101,7)</f>
        <v>939.09999999999991</v>
      </c>
      <c r="G10">
        <f>VLOOKUP(A10,'Dataark 2'!$A$5:$E$103,4)</f>
        <v>11583</v>
      </c>
      <c r="H10">
        <f>VLOOKUP(A10,'Dataark 2'!$A$5:$E$103,5)</f>
        <v>3473</v>
      </c>
    </row>
    <row r="11" spans="1:8" x14ac:dyDescent="0.2">
      <c r="A11" s="20">
        <v>350</v>
      </c>
      <c r="B11" s="21" t="s">
        <v>14</v>
      </c>
      <c r="C11" s="26">
        <f t="shared" si="0"/>
        <v>9.7588532883642498E-2</v>
      </c>
      <c r="D11" s="26">
        <f t="shared" si="1"/>
        <v>0.24517133956386292</v>
      </c>
      <c r="E11">
        <f>VLOOKUP(A11,'Dataark 3'!$C$4:$I$101,3)</f>
        <v>578.70000000000005</v>
      </c>
      <c r="F11">
        <f>VLOOKUP(A11,'Dataark 3'!$C$4:$I$101,7)</f>
        <v>393.5</v>
      </c>
      <c r="G11">
        <f>VLOOKUP(A11,'Dataark 2'!$A$5:$E$103,4)</f>
        <v>5930</v>
      </c>
      <c r="H11">
        <f>VLOOKUP(A11,'Dataark 2'!$A$5:$E$103,5)</f>
        <v>1605</v>
      </c>
    </row>
    <row r="12" spans="1:8" x14ac:dyDescent="0.2">
      <c r="A12" s="20">
        <v>360</v>
      </c>
      <c r="B12" s="21" t="s">
        <v>15</v>
      </c>
      <c r="C12" s="26">
        <f t="shared" si="0"/>
        <v>0.12249571724821927</v>
      </c>
      <c r="D12" s="26">
        <f t="shared" si="1"/>
        <v>0.27890524967989755</v>
      </c>
      <c r="E12">
        <f>VLOOKUP(A12,'Dataark 3'!$C$4:$I$101,3)</f>
        <v>1358.6</v>
      </c>
      <c r="F12">
        <f>VLOOKUP(A12,'Dataark 3'!$C$4:$I$101,7)</f>
        <v>871.3</v>
      </c>
      <c r="G12">
        <f>VLOOKUP(A12,'Dataark 2'!$A$5:$E$103,4)</f>
        <v>11091</v>
      </c>
      <c r="H12">
        <f>VLOOKUP(A12,'Dataark 2'!$A$5:$E$103,5)</f>
        <v>3124</v>
      </c>
    </row>
    <row r="13" spans="1:8" x14ac:dyDescent="0.2">
      <c r="A13" s="20">
        <v>370</v>
      </c>
      <c r="B13" s="21" t="s">
        <v>16</v>
      </c>
      <c r="C13" s="26">
        <f t="shared" ref="C13" si="2">E13/G13</f>
        <v>0.10961737331954498</v>
      </c>
      <c r="D13" s="26">
        <f t="shared" ref="D13" si="3">F13/H13</f>
        <v>0.24595252586731586</v>
      </c>
      <c r="E13">
        <f>VLOOKUP(A13,'Dataark 3'!$C$4:$I$101,3)</f>
        <v>1908</v>
      </c>
      <c r="F13">
        <f>VLOOKUP(A13,'Dataark 3'!$C$4:$I$101,7)</f>
        <v>1212.3</v>
      </c>
      <c r="G13">
        <f>VLOOKUP(A13,'Dataark 2'!$A$5:$E$103,4)</f>
        <v>17406</v>
      </c>
      <c r="H13">
        <f>VLOOKUP(A13,'Dataark 2'!$A$5:$E$103,5)</f>
        <v>4929</v>
      </c>
    </row>
    <row r="14" spans="1:8" x14ac:dyDescent="0.2">
      <c r="A14" s="20">
        <v>306</v>
      </c>
      <c r="B14" s="21" t="s">
        <v>17</v>
      </c>
      <c r="C14" s="26">
        <f t="shared" ref="C14:C21" si="4">E14/G14</f>
        <v>0.10429158110882956</v>
      </c>
      <c r="D14" s="26">
        <f t="shared" ref="D14:D21" si="5">F14/H14</f>
        <v>0.23971766501335368</v>
      </c>
      <c r="E14">
        <f>VLOOKUP(A14,'Dataark 3'!$C$4:$I$101,3)</f>
        <v>1015.8</v>
      </c>
      <c r="F14">
        <f>VLOOKUP(A14,'Dataark 3'!$C$4:$I$101,7)</f>
        <v>628.29999999999995</v>
      </c>
      <c r="G14">
        <f>VLOOKUP(A14,'Dataark 2'!$A$5:$E$103,4)</f>
        <v>9740</v>
      </c>
      <c r="H14">
        <f>VLOOKUP(A14,'Dataark 2'!$A$5:$E$103,5)</f>
        <v>2621</v>
      </c>
    </row>
    <row r="15" spans="1:8" x14ac:dyDescent="0.2">
      <c r="A15" s="20">
        <v>329</v>
      </c>
      <c r="B15" s="21" t="s">
        <v>18</v>
      </c>
      <c r="C15" s="26">
        <f t="shared" si="4"/>
        <v>0.12689530685920578</v>
      </c>
      <c r="D15" s="26">
        <f t="shared" si="5"/>
        <v>0.29108683151236348</v>
      </c>
      <c r="E15">
        <f>VLOOKUP(A15,'Dataark 3'!$C$4:$I$101,3)</f>
        <v>773.3</v>
      </c>
      <c r="F15">
        <f>VLOOKUP(A15,'Dataark 3'!$C$4:$I$101,7)</f>
        <v>506.20000000000005</v>
      </c>
      <c r="G15">
        <f>VLOOKUP(A15,'Dataark 2'!$A$5:$E$103,4)</f>
        <v>6094</v>
      </c>
      <c r="H15">
        <f>VLOOKUP(A15,'Dataark 2'!$A$5:$E$103,5)</f>
        <v>1739</v>
      </c>
    </row>
    <row r="16" spans="1:8" x14ac:dyDescent="0.2">
      <c r="A16" s="20">
        <v>265</v>
      </c>
      <c r="B16" s="21" t="s">
        <v>19</v>
      </c>
      <c r="C16" s="26">
        <f t="shared" si="4"/>
        <v>0.11351172181040198</v>
      </c>
      <c r="D16" s="26">
        <f t="shared" si="5"/>
        <v>0.25255172413793098</v>
      </c>
      <c r="E16">
        <f>VLOOKUP(A16,'Dataark 3'!$C$4:$I$101,3)</f>
        <v>1883.5</v>
      </c>
      <c r="F16">
        <f>VLOOKUP(A16,'Dataark 3'!$C$4:$I$101,7)</f>
        <v>1281.6999999999998</v>
      </c>
      <c r="G16">
        <f>VLOOKUP(A16,'Dataark 2'!$A$5:$E$103,4)</f>
        <v>16593</v>
      </c>
      <c r="H16">
        <f>VLOOKUP(A16,'Dataark 2'!$A$5:$E$103,5)</f>
        <v>5075</v>
      </c>
    </row>
    <row r="17" spans="1:8" x14ac:dyDescent="0.2">
      <c r="A17" s="20">
        <v>330</v>
      </c>
      <c r="B17" s="21" t="s">
        <v>20</v>
      </c>
      <c r="C17" s="26">
        <f t="shared" si="4"/>
        <v>0.12489133761861033</v>
      </c>
      <c r="D17" s="26">
        <f t="shared" si="5"/>
        <v>0.28337932498407981</v>
      </c>
      <c r="E17">
        <f>VLOOKUP(A17,'Dataark 3'!$C$4:$I$101,3)</f>
        <v>2040.1</v>
      </c>
      <c r="F17">
        <f>VLOOKUP(A17,'Dataark 3'!$C$4:$I$101,7)</f>
        <v>1335</v>
      </c>
      <c r="G17">
        <f>VLOOKUP(A17,'Dataark 2'!$A$5:$E$103,4)</f>
        <v>16335</v>
      </c>
      <c r="H17">
        <f>VLOOKUP(A17,'Dataark 2'!$A$5:$E$103,5)</f>
        <v>4711</v>
      </c>
    </row>
    <row r="18" spans="1:8" x14ac:dyDescent="0.2">
      <c r="A18" s="20">
        <v>269</v>
      </c>
      <c r="B18" s="21" t="s">
        <v>21</v>
      </c>
      <c r="C18" s="26">
        <f t="shared" si="4"/>
        <v>9.844839217449966E-2</v>
      </c>
      <c r="D18" s="26">
        <f t="shared" si="5"/>
        <v>0.2143625192012289</v>
      </c>
      <c r="E18">
        <f>VLOOKUP(A18,'Dataark 3'!$C$4:$I$101,3)</f>
        <v>437.8</v>
      </c>
      <c r="F18">
        <f>VLOOKUP(A18,'Dataark 3'!$C$4:$I$101,7)</f>
        <v>279.10000000000002</v>
      </c>
      <c r="G18">
        <f>VLOOKUP(A18,'Dataark 2'!$A$5:$E$103,4)</f>
        <v>4447</v>
      </c>
      <c r="H18">
        <f>VLOOKUP(A18,'Dataark 2'!$A$5:$E$103,5)</f>
        <v>1302</v>
      </c>
    </row>
    <row r="19" spans="1:8" x14ac:dyDescent="0.2">
      <c r="A19" s="20">
        <v>340</v>
      </c>
      <c r="B19" s="21" t="s">
        <v>22</v>
      </c>
      <c r="C19" s="26">
        <f t="shared" si="4"/>
        <v>0.12337177196686698</v>
      </c>
      <c r="D19" s="26">
        <f t="shared" si="5"/>
        <v>0.28195232690124861</v>
      </c>
      <c r="E19">
        <f>VLOOKUP(A19,'Dataark 3'!$C$4:$I$101,3)</f>
        <v>759.6</v>
      </c>
      <c r="F19">
        <f>VLOOKUP(A19,'Dataark 3'!$C$4:$I$101,7)</f>
        <v>496.80000000000007</v>
      </c>
      <c r="G19">
        <f>VLOOKUP(A19,'Dataark 2'!$A$5:$E$103,4)</f>
        <v>6157</v>
      </c>
      <c r="H19">
        <f>VLOOKUP(A19,'Dataark 2'!$A$5:$E$103,5)</f>
        <v>1762</v>
      </c>
    </row>
    <row r="20" spans="1:8" x14ac:dyDescent="0.2">
      <c r="A20" s="20">
        <v>336</v>
      </c>
      <c r="B20" s="21" t="s">
        <v>23</v>
      </c>
      <c r="C20" s="26">
        <f t="shared" si="4"/>
        <v>0.11000542789940293</v>
      </c>
      <c r="D20" s="26">
        <f t="shared" si="5"/>
        <v>0.26701777485187622</v>
      </c>
      <c r="E20">
        <f>VLOOKUP(A20,'Dataark 3'!$C$4:$I$101,3)</f>
        <v>608</v>
      </c>
      <c r="F20">
        <f>VLOOKUP(A20,'Dataark 3'!$C$4:$I$101,7)</f>
        <v>405.59999999999997</v>
      </c>
      <c r="G20">
        <f>VLOOKUP(A20,'Dataark 2'!$A$5:$E$103,4)</f>
        <v>5527</v>
      </c>
      <c r="H20">
        <f>VLOOKUP(A20,'Dataark 2'!$A$5:$E$103,5)</f>
        <v>1519</v>
      </c>
    </row>
    <row r="21" spans="1:8" x14ac:dyDescent="0.2">
      <c r="A21" s="20">
        <v>390</v>
      </c>
      <c r="B21" s="21" t="s">
        <v>24</v>
      </c>
      <c r="C21" s="26">
        <f t="shared" si="4"/>
        <v>0.11773382215022594</v>
      </c>
      <c r="D21" s="26">
        <f t="shared" si="5"/>
        <v>0.27202326293235385</v>
      </c>
      <c r="E21">
        <f>VLOOKUP(A21,'Dataark 3'!$C$4:$I$101,3)</f>
        <v>1380.9</v>
      </c>
      <c r="F21">
        <f>VLOOKUP(A21,'Dataark 3'!$C$4:$I$101,7)</f>
        <v>888.7</v>
      </c>
      <c r="G21">
        <f>VLOOKUP(A21,'Dataark 2'!$A$5:$E$103,4)</f>
        <v>11729</v>
      </c>
      <c r="H21">
        <f>VLOOKUP(A21,'Dataark 2'!$A$5:$E$103,5)</f>
        <v>3267</v>
      </c>
    </row>
    <row r="22" spans="1:8" x14ac:dyDescent="0.2">
      <c r="B22" s="1" t="s">
        <v>25</v>
      </c>
      <c r="C22" s="26">
        <f t="shared" ref="C22" si="6">E22/G22</f>
        <v>0.1151500966500168</v>
      </c>
      <c r="D22" s="26">
        <f t="shared" ref="D22" si="7">F22/H22</f>
        <v>0.26326050030883263</v>
      </c>
      <c r="E22">
        <f>SUM(E5:E21)</f>
        <v>20909.3</v>
      </c>
      <c r="F22">
        <f t="shared" ref="F22:H22" si="8">SUM(F5:F21)</f>
        <v>13639</v>
      </c>
      <c r="G22">
        <f t="shared" si="8"/>
        <v>181583</v>
      </c>
      <c r="H22">
        <f t="shared" si="8"/>
        <v>51808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B12" sqref="B12"/>
    </sheetView>
  </sheetViews>
  <sheetFormatPr defaultColWidth="9.21875" defaultRowHeight="14.25" x14ac:dyDescent="0.2"/>
  <cols>
    <col min="1" max="1" width="17.33203125" style="11" customWidth="1"/>
    <col min="2" max="3" width="9.21875" style="11"/>
    <col min="4" max="4" width="9.21875" style="15"/>
    <col min="5" max="16384" width="9.21875" style="11"/>
  </cols>
  <sheetData>
    <row r="1" spans="1:13" ht="16.5" x14ac:dyDescent="0.25">
      <c r="A1" s="18" t="s">
        <v>159</v>
      </c>
    </row>
    <row r="2" spans="1:13" x14ac:dyDescent="0.2">
      <c r="A2" s="10" t="s">
        <v>160</v>
      </c>
    </row>
    <row r="3" spans="1:13" x14ac:dyDescent="0.2">
      <c r="A3" s="10"/>
      <c r="D3" s="4"/>
      <c r="G3" s="12" t="s">
        <v>161</v>
      </c>
      <c r="H3" s="12" t="s">
        <v>162</v>
      </c>
      <c r="I3" s="12" t="s">
        <v>163</v>
      </c>
      <c r="J3" s="12" t="s">
        <v>164</v>
      </c>
      <c r="K3" s="12" t="s">
        <v>165</v>
      </c>
      <c r="L3" s="12" t="s">
        <v>166</v>
      </c>
      <c r="M3" s="12" t="s">
        <v>133</v>
      </c>
    </row>
    <row r="4" spans="1:13" x14ac:dyDescent="0.2">
      <c r="A4" s="1" t="s">
        <v>167</v>
      </c>
      <c r="B4" s="1" t="s">
        <v>168</v>
      </c>
      <c r="C4" s="1" t="s">
        <v>169</v>
      </c>
      <c r="D4" s="4">
        <v>2024</v>
      </c>
      <c r="E4" s="3">
        <v>101</v>
      </c>
      <c r="F4" s="1" t="s">
        <v>124</v>
      </c>
      <c r="G4" s="14">
        <f>[1]Dataark7a!G4*[1]Dataark9!$F$61/1000</f>
        <v>973.35619899999995</v>
      </c>
      <c r="H4" s="14">
        <f>[1]Dataark7a!H4*[1]Dataark9!$F$61/1000</f>
        <v>2686.0114749999998</v>
      </c>
      <c r="I4" s="14">
        <f>[1]Dataark7a!I4*[1]Dataark9!$F$61/1000</f>
        <v>449.22943699999996</v>
      </c>
      <c r="J4" s="14">
        <f>[1]Dataark7a!J4*[1]Dataark9!$F$61/1000</f>
        <v>319.45510899999999</v>
      </c>
      <c r="K4" s="14">
        <f>[1]Dataark7a!K4*[1]Dataark9!$F$61/1000</f>
        <v>195.81048799999999</v>
      </c>
      <c r="L4" s="14">
        <f>[1]Dataark7a!L4*[1]Dataark9!$F$61/1000</f>
        <v>10.682136999999999</v>
      </c>
      <c r="M4" s="14">
        <f>[1]Dataark7a!M4*[1]Dataark9!$F$61/1000</f>
        <v>4634.5448449999994</v>
      </c>
    </row>
    <row r="5" spans="1:13" x14ac:dyDescent="0.2">
      <c r="A5" s="1" t="s">
        <v>167</v>
      </c>
      <c r="B5" s="11" t="str">
        <f>B4</f>
        <v>I alt (netto)</v>
      </c>
      <c r="C5" s="11" t="str">
        <f>C4</f>
        <v>1 Driftskonti</v>
      </c>
      <c r="D5" s="4">
        <f>D4</f>
        <v>2024</v>
      </c>
      <c r="E5" s="3">
        <v>147</v>
      </c>
      <c r="F5" s="1" t="s">
        <v>109</v>
      </c>
      <c r="G5" s="14">
        <f>[1]Dataark7a!G5*[1]Dataark9!$F$61/1000</f>
        <v>270.54604099999995</v>
      </c>
      <c r="H5" s="14">
        <f>[1]Dataark7a!H5*[1]Dataark9!$F$61/1000</f>
        <v>568.25422300000002</v>
      </c>
      <c r="I5" s="14">
        <f>[1]Dataark7a!I5*[1]Dataark9!$F$61/1000</f>
        <v>58.307398999999997</v>
      </c>
      <c r="J5" s="14">
        <f>[1]Dataark7a!J5*[1]Dataark9!$F$61/1000</f>
        <v>63.791054999999993</v>
      </c>
      <c r="K5" s="14">
        <f>[1]Dataark7a!K5*[1]Dataark9!$F$61/1000</f>
        <v>37.014677999999996</v>
      </c>
      <c r="L5" s="14">
        <f>[1]Dataark7a!L5*[1]Dataark9!$F$61/1000</f>
        <v>1.5254269999999999</v>
      </c>
      <c r="M5" s="14">
        <f>[1]Dataark7a!M5*[1]Dataark9!$F$61/1000</f>
        <v>999.43882299999996</v>
      </c>
    </row>
    <row r="6" spans="1:13" x14ac:dyDescent="0.2">
      <c r="A6" s="11" t="str">
        <f>A5</f>
        <v>2025-priser (mio. kr.)</v>
      </c>
      <c r="B6" s="11" t="str">
        <f t="shared" ref="A6:D21" si="0">B5</f>
        <v>I alt (netto)</v>
      </c>
      <c r="C6" s="11" t="str">
        <f t="shared" si="0"/>
        <v>1 Driftskonti</v>
      </c>
      <c r="D6" s="4">
        <f t="shared" si="0"/>
        <v>2024</v>
      </c>
      <c r="E6" s="3">
        <v>151</v>
      </c>
      <c r="F6" s="1" t="s">
        <v>103</v>
      </c>
      <c r="G6" s="14">
        <f>[1]Dataark7a!G6*[1]Dataark9!$F$61/1000</f>
        <v>139.306432</v>
      </c>
      <c r="H6" s="14">
        <f>[1]Dataark7a!H6*[1]Dataark9!$F$61/1000</f>
        <v>281.79956500000003</v>
      </c>
      <c r="I6" s="14">
        <f>[1]Dataark7a!I6*[1]Dataark9!$F$61/1000</f>
        <v>82.350243999999989</v>
      </c>
      <c r="J6" s="14">
        <f>[1]Dataark7a!J6*[1]Dataark9!$F$61/1000</f>
        <v>30.230623999999995</v>
      </c>
      <c r="K6" s="14">
        <f>[1]Dataark7a!K6*[1]Dataark9!$F$61/1000</f>
        <v>25.650195</v>
      </c>
      <c r="L6" s="14">
        <f>[1]Dataark7a!L6*[1]Dataark9!$F$61/1000</f>
        <v>0.87211699999999992</v>
      </c>
      <c r="M6" s="14">
        <f>[1]Dataark7a!M6*[1]Dataark9!$F$61/1000</f>
        <v>560.20917699999995</v>
      </c>
    </row>
    <row r="7" spans="1:13" x14ac:dyDescent="0.2">
      <c r="A7" s="11" t="str">
        <f t="shared" si="0"/>
        <v>2025-priser (mio. kr.)</v>
      </c>
      <c r="B7" s="11" t="str">
        <f t="shared" si="0"/>
        <v>I alt (netto)</v>
      </c>
      <c r="C7" s="11" t="str">
        <f t="shared" si="0"/>
        <v>1 Driftskonti</v>
      </c>
      <c r="D7" s="4">
        <f t="shared" si="0"/>
        <v>2024</v>
      </c>
      <c r="E7" s="3">
        <v>153</v>
      </c>
      <c r="F7" s="1" t="s">
        <v>105</v>
      </c>
      <c r="G7" s="14">
        <f>[1]Dataark7a!G7*[1]Dataark9!$F$61/1000</f>
        <v>117.14055699999999</v>
      </c>
      <c r="H7" s="14">
        <f>[1]Dataark7a!H7*[1]Dataark9!$F$61/1000</f>
        <v>161.73155700000001</v>
      </c>
      <c r="I7" s="14">
        <f>[1]Dataark7a!I7*[1]Dataark9!$F$61/1000</f>
        <v>68.73236</v>
      </c>
      <c r="J7" s="14">
        <f>[1]Dataark7a!J7*[1]Dataark9!$F$61/1000</f>
        <v>53.086103999999999</v>
      </c>
      <c r="K7" s="14">
        <f>[1]Dataark7a!K7*[1]Dataark9!$F$61/1000</f>
        <v>14.243195</v>
      </c>
      <c r="L7" s="14">
        <f>[1]Dataark7a!L7*[1]Dataark9!$F$61/1000</f>
        <v>2.1569600000000002</v>
      </c>
      <c r="M7" s="14">
        <f>[1]Dataark7a!M7*[1]Dataark9!$F$61/1000</f>
        <v>417.09073299999994</v>
      </c>
    </row>
    <row r="8" spans="1:13" x14ac:dyDescent="0.2">
      <c r="A8" s="11" t="str">
        <f t="shared" si="0"/>
        <v>2025-priser (mio. kr.)</v>
      </c>
      <c r="B8" s="11" t="str">
        <f t="shared" si="0"/>
        <v>I alt (netto)</v>
      </c>
      <c r="C8" s="11" t="str">
        <f t="shared" si="0"/>
        <v>1 Driftskonti</v>
      </c>
      <c r="D8" s="4">
        <f t="shared" si="0"/>
        <v>2024</v>
      </c>
      <c r="E8" s="3">
        <v>155</v>
      </c>
      <c r="F8" s="1" t="s">
        <v>106</v>
      </c>
      <c r="G8" s="14">
        <f>[1]Dataark7a!G8*[1]Dataark9!$F$61/1000</f>
        <v>64.31785099999999</v>
      </c>
      <c r="H8" s="14">
        <f>[1]Dataark7a!H8*[1]Dataark9!$F$61/1000</f>
        <v>69.523590999999996</v>
      </c>
      <c r="I8" s="14">
        <f>[1]Dataark7a!I8*[1]Dataark9!$F$61/1000</f>
        <v>14.255638999999999</v>
      </c>
      <c r="J8" s="14">
        <f>[1]Dataark7a!J8*[1]Dataark9!$F$61/1000</f>
        <v>14.890283</v>
      </c>
      <c r="K8" s="14">
        <f>[1]Dataark7a!K8*[1]Dataark9!$F$61/1000</f>
        <v>9.2967049999999993</v>
      </c>
      <c r="L8" s="14">
        <f>[1]Dataark7a!L8*[1]Dataark9!$F$61/1000</f>
        <v>0.42413299999999998</v>
      </c>
      <c r="M8" s="14">
        <f>[1]Dataark7a!M8*[1]Dataark9!$F$61/1000</f>
        <v>172.708202</v>
      </c>
    </row>
    <row r="9" spans="1:13" x14ac:dyDescent="0.2">
      <c r="A9" s="11" t="str">
        <f t="shared" si="0"/>
        <v>2025-priser (mio. kr.)</v>
      </c>
      <c r="B9" s="11" t="str">
        <f t="shared" si="0"/>
        <v>I alt (netto)</v>
      </c>
      <c r="C9" s="11" t="str">
        <f t="shared" si="0"/>
        <v>1 Driftskonti</v>
      </c>
      <c r="D9" s="4">
        <f t="shared" si="0"/>
        <v>2024</v>
      </c>
      <c r="E9" s="3">
        <v>157</v>
      </c>
      <c r="F9" s="1" t="s">
        <v>112</v>
      </c>
      <c r="G9" s="14">
        <f>[1]Dataark7a!G9*[1]Dataark9!$F$61/1000</f>
        <v>194.50075699999999</v>
      </c>
      <c r="H9" s="14">
        <f>[1]Dataark7a!H9*[1]Dataark9!$F$61/1000</f>
        <v>504.14792</v>
      </c>
      <c r="I9" s="14">
        <f>[1]Dataark7a!I9*[1]Dataark9!$F$61/1000</f>
        <v>66.225931000000003</v>
      </c>
      <c r="J9" s="14">
        <f>[1]Dataark7a!J9*[1]Dataark9!$F$61/1000</f>
        <v>148.33144300000001</v>
      </c>
      <c r="K9" s="14">
        <f>[1]Dataark7a!K9*[1]Dataark9!$F$61/1000</f>
        <v>33.875678999999998</v>
      </c>
      <c r="L9" s="14">
        <f>[1]Dataark7a!L9*[1]Dataark9!$F$61/1000</f>
        <v>2.0781479999999997</v>
      </c>
      <c r="M9" s="14">
        <f>[1]Dataark7a!M9*[1]Dataark9!$F$61/1000</f>
        <v>949.15987799999994</v>
      </c>
    </row>
    <row r="10" spans="1:13" x14ac:dyDescent="0.2">
      <c r="A10" s="11" t="str">
        <f t="shared" si="0"/>
        <v>2025-priser (mio. kr.)</v>
      </c>
      <c r="B10" s="11" t="str">
        <f t="shared" si="0"/>
        <v>I alt (netto)</v>
      </c>
      <c r="C10" s="11" t="str">
        <f t="shared" si="0"/>
        <v>1 Driftskonti</v>
      </c>
      <c r="D10" s="4">
        <f t="shared" si="0"/>
        <v>2024</v>
      </c>
      <c r="E10" s="3">
        <v>159</v>
      </c>
      <c r="F10" s="1" t="s">
        <v>113</v>
      </c>
      <c r="G10" s="14">
        <f>[1]Dataark7a!G10*[1]Dataark9!$F$61/1000</f>
        <v>225.58068399999999</v>
      </c>
      <c r="H10" s="14">
        <f>[1]Dataark7a!H10*[1]Dataark9!$F$61/1000</f>
        <v>366.24040099999996</v>
      </c>
      <c r="I10" s="14">
        <f>[1]Dataark7a!I10*[1]Dataark9!$F$61/1000</f>
        <v>53.352612999999998</v>
      </c>
      <c r="J10" s="14">
        <f>[1]Dataark7a!J10*[1]Dataark9!$F$61/1000</f>
        <v>41.052755999999995</v>
      </c>
      <c r="K10" s="14">
        <f>[1]Dataark7a!K10*[1]Dataark9!$F$61/1000</f>
        <v>22.643931999999996</v>
      </c>
      <c r="L10" s="14">
        <f>[1]Dataark7a!L10*[1]Dataark9!$F$61/1000</f>
        <v>3.0923339999999997</v>
      </c>
      <c r="M10" s="14">
        <f>[1]Dataark7a!M10*[1]Dataark9!$F$61/1000</f>
        <v>711.96271999999999</v>
      </c>
    </row>
    <row r="11" spans="1:13" x14ac:dyDescent="0.2">
      <c r="A11" s="11" t="str">
        <f t="shared" si="0"/>
        <v>2025-priser (mio. kr.)</v>
      </c>
      <c r="B11" s="11" t="str">
        <f t="shared" si="0"/>
        <v>I alt (netto)</v>
      </c>
      <c r="C11" s="11" t="str">
        <f t="shared" si="0"/>
        <v>1 Driftskonti</v>
      </c>
      <c r="D11" s="4">
        <f t="shared" si="0"/>
        <v>2024</v>
      </c>
      <c r="E11" s="3">
        <v>161</v>
      </c>
      <c r="F11" s="1" t="s">
        <v>114</v>
      </c>
      <c r="G11" s="14">
        <f>[1]Dataark7a!G11*[1]Dataark9!$F$61/1000</f>
        <v>58.539687000000001</v>
      </c>
      <c r="H11" s="14">
        <f>[1]Dataark7a!H11*[1]Dataark9!$F$61/1000</f>
        <v>129.25582800000001</v>
      </c>
      <c r="I11" s="14">
        <f>[1]Dataark7a!I11*[1]Dataark9!$F$61/1000</f>
        <v>29.505761</v>
      </c>
      <c r="J11" s="14">
        <f>[1]Dataark7a!J11*[1]Dataark9!$F$61/1000</f>
        <v>19.164797</v>
      </c>
      <c r="K11" s="14">
        <f>[1]Dataark7a!K11*[1]Dataark9!$F$61/1000</f>
        <v>13.937279999999999</v>
      </c>
      <c r="L11" s="14">
        <f>[1]Dataark7a!L11*[1]Dataark9!$F$61/1000</f>
        <v>0.28724899999999998</v>
      </c>
      <c r="M11" s="14">
        <f>[1]Dataark7a!M11*[1]Dataark9!$F$61/1000</f>
        <v>250.69060199999998</v>
      </c>
    </row>
    <row r="12" spans="1:13" x14ac:dyDescent="0.2">
      <c r="A12" s="11" t="str">
        <f t="shared" si="0"/>
        <v>2025-priser (mio. kr.)</v>
      </c>
      <c r="B12" s="11" t="str">
        <f t="shared" si="0"/>
        <v>I alt (netto)</v>
      </c>
      <c r="C12" s="11" t="str">
        <f t="shared" si="0"/>
        <v>1 Driftskonti</v>
      </c>
      <c r="D12" s="4">
        <f t="shared" si="0"/>
        <v>2024</v>
      </c>
      <c r="E12" s="3">
        <v>163</v>
      </c>
      <c r="F12" s="1" t="s">
        <v>118</v>
      </c>
      <c r="G12" s="14">
        <f>[1]Dataark7a!G12*[1]Dataark9!$F$61/1000</f>
        <v>96.085308999999995</v>
      </c>
      <c r="H12" s="14">
        <f>[1]Dataark7a!H12*[1]Dataark9!$F$61/1000</f>
        <v>151.04423499999999</v>
      </c>
      <c r="I12" s="14">
        <f>[1]Dataark7a!I12*[1]Dataark9!$F$61/1000</f>
        <v>40.353817999999997</v>
      </c>
      <c r="J12" s="14">
        <f>[1]Dataark7a!J12*[1]Dataark9!$F$61/1000</f>
        <v>11.790689999999998</v>
      </c>
      <c r="K12" s="14">
        <f>[1]Dataark7a!K12*[1]Dataark9!$F$61/1000</f>
        <v>18.954286</v>
      </c>
      <c r="L12" s="14">
        <f>[1]Dataark7a!L12*[1]Dataark9!$F$61/1000</f>
        <v>0.9892979999999999</v>
      </c>
      <c r="M12" s="14">
        <f>[1]Dataark7a!M12*[1]Dataark9!$F$61/1000</f>
        <v>319.21763599999997</v>
      </c>
    </row>
    <row r="13" spans="1:13" x14ac:dyDescent="0.2">
      <c r="A13" s="11" t="str">
        <f t="shared" si="0"/>
        <v>2025-priser (mio. kr.)</v>
      </c>
      <c r="B13" s="11" t="str">
        <f t="shared" si="0"/>
        <v>I alt (netto)</v>
      </c>
      <c r="C13" s="11" t="str">
        <f t="shared" si="0"/>
        <v>1 Driftskonti</v>
      </c>
      <c r="D13" s="4">
        <f t="shared" si="0"/>
        <v>2024</v>
      </c>
      <c r="E13" s="3">
        <v>165</v>
      </c>
      <c r="F13" s="1" t="s">
        <v>101</v>
      </c>
      <c r="G13" s="14">
        <f>[1]Dataark7a!G13*[1]Dataark9!$F$61/1000</f>
        <v>93.331036999999995</v>
      </c>
      <c r="H13" s="14">
        <f>[1]Dataark7a!H13*[1]Dataark9!$F$61/1000</f>
        <v>142.301288</v>
      </c>
      <c r="I13" s="14">
        <f>[1]Dataark7a!I13*[1]Dataark9!$F$61/1000</f>
        <v>50.642931999999995</v>
      </c>
      <c r="J13" s="14">
        <f>[1]Dataark7a!J13*[1]Dataark9!$F$61/1000</f>
        <v>21.549896999999998</v>
      </c>
      <c r="K13" s="14">
        <f>[1]Dataark7a!K13*[1]Dataark9!$F$61/1000</f>
        <v>15.433670999999999</v>
      </c>
      <c r="L13" s="14">
        <f>[1]Dataark7a!L13*[1]Dataark9!$F$61/1000</f>
        <v>0.67197600000000002</v>
      </c>
      <c r="M13" s="14">
        <f>[1]Dataark7a!M13*[1]Dataark9!$F$61/1000</f>
        <v>323.93080099999997</v>
      </c>
    </row>
    <row r="14" spans="1:13" x14ac:dyDescent="0.2">
      <c r="A14" s="11" t="str">
        <f t="shared" si="0"/>
        <v>2025-priser (mio. kr.)</v>
      </c>
      <c r="B14" s="11" t="str">
        <f t="shared" si="0"/>
        <v>I alt (netto)</v>
      </c>
      <c r="C14" s="11" t="str">
        <f t="shared" si="0"/>
        <v>1 Driftskonti</v>
      </c>
      <c r="D14" s="4">
        <f t="shared" si="0"/>
        <v>2024</v>
      </c>
      <c r="E14" s="3">
        <v>167</v>
      </c>
      <c r="F14" s="1" t="s">
        <v>120</v>
      </c>
      <c r="G14" s="14">
        <f>[1]Dataark7a!G14*[1]Dataark9!$F$61/1000</f>
        <v>196.219066</v>
      </c>
      <c r="H14" s="14">
        <f>[1]Dataark7a!H14*[1]Dataark9!$F$61/1000</f>
        <v>275.226022</v>
      </c>
      <c r="I14" s="14">
        <f>[1]Dataark7a!I14*[1]Dataark9!$F$61/1000</f>
        <v>77.331163999999987</v>
      </c>
      <c r="J14" s="14">
        <f>[1]Dataark7a!J14*[1]Dataark9!$F$61/1000</f>
        <v>9.5995089999999994</v>
      </c>
      <c r="K14" s="14">
        <f>[1]Dataark7a!K14*[1]Dataark9!$F$61/1000</f>
        <v>16.180310999999996</v>
      </c>
      <c r="L14" s="14">
        <f>[1]Dataark7a!L14*[1]Dataark9!$F$61/1000</f>
        <v>1.2630659999999998</v>
      </c>
      <c r="M14" s="14">
        <f>[1]Dataark7a!M14*[1]Dataark9!$F$61/1000</f>
        <v>575.81913799999995</v>
      </c>
    </row>
    <row r="15" spans="1:13" x14ac:dyDescent="0.2">
      <c r="A15" s="11" t="str">
        <f t="shared" si="0"/>
        <v>2025-priser (mio. kr.)</v>
      </c>
      <c r="B15" s="11" t="str">
        <f t="shared" si="0"/>
        <v>I alt (netto)</v>
      </c>
      <c r="C15" s="11" t="str">
        <f t="shared" si="0"/>
        <v>1 Driftskonti</v>
      </c>
      <c r="D15" s="4">
        <f t="shared" si="0"/>
        <v>2024</v>
      </c>
      <c r="E15" s="3">
        <v>169</v>
      </c>
      <c r="F15" s="1" t="s">
        <v>121</v>
      </c>
      <c r="G15" s="14">
        <f>[1]Dataark7a!G15*[1]Dataark9!$F$61/1000</f>
        <v>169.338989</v>
      </c>
      <c r="H15" s="14">
        <f>[1]Dataark7a!H15*[1]Dataark9!$F$61/1000</f>
        <v>160.01947000000001</v>
      </c>
      <c r="I15" s="14">
        <f>[1]Dataark7a!I15*[1]Dataark9!$F$61/1000</f>
        <v>87.054075999999981</v>
      </c>
      <c r="J15" s="14">
        <f>[1]Dataark7a!J15*[1]Dataark9!$F$61/1000</f>
        <v>27.602865999999999</v>
      </c>
      <c r="K15" s="14">
        <f>[1]Dataark7a!K15*[1]Dataark9!$F$61/1000</f>
        <v>28.670976</v>
      </c>
      <c r="L15" s="14">
        <f>[1]Dataark7a!L15*[1]Dataark9!$F$61/1000</f>
        <v>1.4486889999999999</v>
      </c>
      <c r="M15" s="14">
        <f>[1]Dataark7a!M15*[1]Dataark9!$F$61/1000</f>
        <v>474.13506599999999</v>
      </c>
    </row>
    <row r="16" spans="1:13" x14ac:dyDescent="0.2">
      <c r="A16" s="11" t="str">
        <f t="shared" si="0"/>
        <v>2025-priser (mio. kr.)</v>
      </c>
      <c r="B16" s="11" t="str">
        <f t="shared" si="0"/>
        <v>I alt (netto)</v>
      </c>
      <c r="C16" s="11" t="str">
        <f t="shared" si="0"/>
        <v>1 Driftskonti</v>
      </c>
      <c r="D16" s="4">
        <f t="shared" si="0"/>
        <v>2024</v>
      </c>
      <c r="E16" s="3">
        <v>173</v>
      </c>
      <c r="F16" s="1" t="s">
        <v>125</v>
      </c>
      <c r="G16" s="14">
        <f>[1]Dataark7a!G16*[1]Dataark9!$F$61/1000</f>
        <v>141.78175099999999</v>
      </c>
      <c r="H16" s="14">
        <f>[1]Dataark7a!H16*[1]Dataark9!$F$61/1000</f>
        <v>362.50823799999995</v>
      </c>
      <c r="I16" s="14">
        <f>[1]Dataark7a!I16*[1]Dataark9!$F$61/1000</f>
        <v>70.858209999999985</v>
      </c>
      <c r="J16" s="14">
        <f>[1]Dataark7a!J16*[1]Dataark9!$F$61/1000</f>
        <v>60.431174999999996</v>
      </c>
      <c r="K16" s="14">
        <f>[1]Dataark7a!K16*[1]Dataark9!$F$61/1000</f>
        <v>3.8721579999999998</v>
      </c>
      <c r="L16" s="14">
        <f>[1]Dataark7a!L16*[1]Dataark9!$F$61/1000</f>
        <v>2.2689559999999998</v>
      </c>
      <c r="M16" s="14">
        <f>[1]Dataark7a!M16*[1]Dataark9!$F$61/1000</f>
        <v>641.72048799999993</v>
      </c>
    </row>
    <row r="17" spans="1:13" x14ac:dyDescent="0.2">
      <c r="A17" s="11" t="str">
        <f t="shared" si="0"/>
        <v>2025-priser (mio. kr.)</v>
      </c>
      <c r="B17" s="11" t="str">
        <f t="shared" si="0"/>
        <v>I alt (netto)</v>
      </c>
      <c r="C17" s="11" t="str">
        <f t="shared" si="0"/>
        <v>1 Driftskonti</v>
      </c>
      <c r="D17" s="4">
        <f t="shared" si="0"/>
        <v>2024</v>
      </c>
      <c r="E17" s="3">
        <v>175</v>
      </c>
      <c r="F17" s="1" t="s">
        <v>127</v>
      </c>
      <c r="G17" s="14">
        <f>[1]Dataark7a!G17*[1]Dataark9!$F$61/1000</f>
        <v>179.53995799999998</v>
      </c>
      <c r="H17" s="14">
        <f>[1]Dataark7a!H17*[1]Dataark9!$F$61/1000</f>
        <v>233.30840799999999</v>
      </c>
      <c r="I17" s="14">
        <f>[1]Dataark7a!I17*[1]Dataark9!$F$61/1000</f>
        <v>34.730166999999994</v>
      </c>
      <c r="J17" s="14">
        <f>[1]Dataark7a!J17*[1]Dataark9!$F$61/1000</f>
        <v>44.510113999999994</v>
      </c>
      <c r="K17" s="14">
        <f>[1]Dataark7a!K17*[1]Dataark9!$F$61/1000</f>
        <v>13.00398</v>
      </c>
      <c r="L17" s="14">
        <f>[1]Dataark7a!L17*[1]Dataark9!$F$61/1000</f>
        <v>2.5302799999999999</v>
      </c>
      <c r="M17" s="14">
        <f>[1]Dataark7a!M17*[1]Dataark9!$F$61/1000</f>
        <v>507.62290699999994</v>
      </c>
    </row>
    <row r="18" spans="1:13" x14ac:dyDescent="0.2">
      <c r="A18" s="11" t="str">
        <f t="shared" si="0"/>
        <v>2025-priser (mio. kr.)</v>
      </c>
      <c r="B18" s="11" t="str">
        <f t="shared" si="0"/>
        <v>I alt (netto)</v>
      </c>
      <c r="C18" s="11" t="str">
        <f t="shared" si="0"/>
        <v>1 Driftskonti</v>
      </c>
      <c r="D18" s="4">
        <f t="shared" si="0"/>
        <v>2024</v>
      </c>
      <c r="E18" s="3">
        <v>183</v>
      </c>
      <c r="F18" s="1" t="s">
        <v>123</v>
      </c>
      <c r="G18" s="14">
        <f>[1]Dataark7a!G18*[1]Dataark9!$F$61/1000</f>
        <v>55.34780099999999</v>
      </c>
      <c r="H18" s="14">
        <f>[1]Dataark7a!H18*[1]Dataark9!$F$61/1000</f>
        <v>106.71455899999999</v>
      </c>
      <c r="I18" s="14">
        <f>[1]Dataark7a!I18*[1]Dataark9!$F$61/1000</f>
        <v>16.967393999999999</v>
      </c>
      <c r="J18" s="14">
        <f>[1]Dataark7a!J18*[1]Dataark9!$F$61/1000</f>
        <v>24.733486999999997</v>
      </c>
      <c r="K18" s="14">
        <f>[1]Dataark7a!K18*[1]Dataark9!$F$61/1000</f>
        <v>7.9486049999999997</v>
      </c>
      <c r="L18" s="14">
        <f>[1]Dataark7a!L18*[1]Dataark9!$F$61/1000</f>
        <v>0.37124599999999996</v>
      </c>
      <c r="M18" s="14">
        <f>[1]Dataark7a!M18*[1]Dataark9!$F$61/1000</f>
        <v>212.08309199999997</v>
      </c>
    </row>
    <row r="19" spans="1:13" x14ac:dyDescent="0.2">
      <c r="A19" s="11" t="str">
        <f t="shared" si="0"/>
        <v>2025-priser (mio. kr.)</v>
      </c>
      <c r="B19" s="11" t="str">
        <f t="shared" si="0"/>
        <v>I alt (netto)</v>
      </c>
      <c r="C19" s="11" t="str">
        <f t="shared" si="0"/>
        <v>1 Driftskonti</v>
      </c>
      <c r="D19" s="4">
        <f t="shared" si="0"/>
        <v>2024</v>
      </c>
      <c r="E19" s="3">
        <v>185</v>
      </c>
      <c r="F19" s="1" t="s">
        <v>128</v>
      </c>
      <c r="G19" s="14">
        <f>[1]Dataark7a!G19*[1]Dataark9!$F$61/1000</f>
        <v>133.19020599999999</v>
      </c>
      <c r="H19" s="14">
        <f>[1]Dataark7a!H19*[1]Dataark9!$F$61/1000</f>
        <v>262.18367299999994</v>
      </c>
      <c r="I19" s="14">
        <f>[1]Dataark7a!I19*[1]Dataark9!$F$61/1000</f>
        <v>50.706189000000002</v>
      </c>
      <c r="J19" s="14">
        <f>[1]Dataark7a!J19*[1]Dataark9!$F$61/1000</f>
        <v>17.820844999999998</v>
      </c>
      <c r="K19" s="14">
        <f>[1]Dataark7a!K19*[1]Dataark9!$F$61/1000</f>
        <v>10.547326999999999</v>
      </c>
      <c r="L19" s="14">
        <f>[1]Dataark7a!L19*[1]Dataark9!$F$61/1000</f>
        <v>1.049444</v>
      </c>
      <c r="M19" s="14">
        <f>[1]Dataark7a!M19*[1]Dataark9!$F$61/1000</f>
        <v>475.49768399999994</v>
      </c>
    </row>
    <row r="20" spans="1:13" x14ac:dyDescent="0.2">
      <c r="A20" s="11" t="str">
        <f t="shared" si="0"/>
        <v>2025-priser (mio. kr.)</v>
      </c>
      <c r="B20" s="11" t="str">
        <f t="shared" si="0"/>
        <v>I alt (netto)</v>
      </c>
      <c r="C20" s="11" t="str">
        <f t="shared" si="0"/>
        <v>1 Driftskonti</v>
      </c>
      <c r="D20" s="4">
        <f t="shared" si="0"/>
        <v>2024</v>
      </c>
      <c r="E20" s="3">
        <v>187</v>
      </c>
      <c r="F20" s="1" t="s">
        <v>129</v>
      </c>
      <c r="G20" s="14">
        <f>[1]Dataark7a!G20*[1]Dataark9!$F$61/1000</f>
        <v>52.067769999999996</v>
      </c>
      <c r="H20" s="14">
        <f>[1]Dataark7a!H20*[1]Dataark9!$F$61/1000</f>
        <v>66.29955799999999</v>
      </c>
      <c r="I20" s="14">
        <f>[1]Dataark7a!I20*[1]Dataark9!$F$61/1000</f>
        <v>24.505346999999997</v>
      </c>
      <c r="J20" s="14">
        <f>[1]Dataark7a!J20*[1]Dataark9!$F$61/1000</f>
        <v>4.3346599999999995</v>
      </c>
      <c r="K20" s="14">
        <f>[1]Dataark7a!K20*[1]Dataark9!$F$61/1000</f>
        <v>6.6793169999999993</v>
      </c>
      <c r="L20" s="14">
        <f>[1]Dataark7a!L20*[1]Dataark9!$F$61/1000</f>
        <v>0.5579059999999999</v>
      </c>
      <c r="M20" s="14">
        <f>[1]Dataark7a!M20*[1]Dataark9!$F$61/1000</f>
        <v>154.444558</v>
      </c>
    </row>
    <row r="21" spans="1:13" x14ac:dyDescent="0.2">
      <c r="A21" s="11" t="str">
        <f t="shared" si="0"/>
        <v>2025-priser (mio. kr.)</v>
      </c>
      <c r="B21" s="11" t="str">
        <f t="shared" si="0"/>
        <v>I alt (netto)</v>
      </c>
      <c r="C21" s="11" t="str">
        <f t="shared" si="0"/>
        <v>1 Driftskonti</v>
      </c>
      <c r="D21" s="4">
        <f t="shared" si="0"/>
        <v>2024</v>
      </c>
      <c r="E21" s="3">
        <v>190</v>
      </c>
      <c r="F21" s="1" t="s">
        <v>111</v>
      </c>
      <c r="G21" s="14">
        <f>[1]Dataark7a!G21*[1]Dataark9!$F$61/1000</f>
        <v>127.38611699999998</v>
      </c>
      <c r="H21" s="14">
        <f>[1]Dataark7a!H21*[1]Dataark9!$F$61/1000</f>
        <v>215.53630200000001</v>
      </c>
      <c r="I21" s="14">
        <f>[1]Dataark7a!I21*[1]Dataark9!$F$61/1000</f>
        <v>41.845023999999995</v>
      </c>
      <c r="J21" s="14">
        <f>[1]Dataark7a!J21*[1]Dataark9!$F$61/1000</f>
        <v>11.333373</v>
      </c>
      <c r="K21" s="14">
        <f>[1]Dataark7a!K21*[1]Dataark9!$F$61/1000</f>
        <v>14.336525</v>
      </c>
      <c r="L21" s="14">
        <f>[1]Dataark7a!L21*[1]Dataark9!$F$61/1000</f>
        <v>2.0708889999999998</v>
      </c>
      <c r="M21" s="14">
        <f>[1]Dataark7a!M21*[1]Dataark9!$F$61/1000</f>
        <v>412.50822999999997</v>
      </c>
    </row>
    <row r="22" spans="1:13" x14ac:dyDescent="0.2">
      <c r="A22" s="11" t="str">
        <f t="shared" ref="A22:D37" si="1">A21</f>
        <v>2025-priser (mio. kr.)</v>
      </c>
      <c r="B22" s="11" t="str">
        <f t="shared" si="1"/>
        <v>I alt (netto)</v>
      </c>
      <c r="C22" s="11" t="str">
        <f t="shared" si="1"/>
        <v>1 Driftskonti</v>
      </c>
      <c r="D22" s="4">
        <f t="shared" si="1"/>
        <v>2024</v>
      </c>
      <c r="E22" s="3">
        <v>201</v>
      </c>
      <c r="F22" s="1" t="s">
        <v>102</v>
      </c>
      <c r="G22" s="14">
        <f>[1]Dataark7a!G22*[1]Dataark9!$F$61/1000</f>
        <v>69.032053000000005</v>
      </c>
      <c r="H22" s="14">
        <f>[1]Dataark7a!H22*[1]Dataark9!$F$61/1000</f>
        <v>126.000685</v>
      </c>
      <c r="I22" s="14">
        <f>[1]Dataark7a!I22*[1]Dataark9!$F$61/1000</f>
        <v>25.977886999999999</v>
      </c>
      <c r="J22" s="14">
        <f>[1]Dataark7a!J22*[1]Dataark9!$F$61/1000</f>
        <v>23.820927000000001</v>
      </c>
      <c r="K22" s="14">
        <f>[1]Dataark7a!K22*[1]Dataark9!$F$61/1000</f>
        <v>9.1007119999999997</v>
      </c>
      <c r="L22" s="14">
        <f>[1]Dataark7a!L22*[1]Dataark9!$F$61/1000</f>
        <v>0.43657699999999994</v>
      </c>
      <c r="M22" s="14">
        <f>[1]Dataark7a!M22*[1]Dataark9!$F$61/1000</f>
        <v>254.36884099999997</v>
      </c>
    </row>
    <row r="23" spans="1:13" x14ac:dyDescent="0.2">
      <c r="A23" s="11" t="str">
        <f t="shared" si="1"/>
        <v>2025-priser (mio. kr.)</v>
      </c>
      <c r="B23" s="11" t="str">
        <f t="shared" si="1"/>
        <v>I alt (netto)</v>
      </c>
      <c r="C23" s="11" t="str">
        <f t="shared" si="1"/>
        <v>1 Driftskonti</v>
      </c>
      <c r="D23" s="4">
        <f t="shared" si="1"/>
        <v>2024</v>
      </c>
      <c r="E23" s="3">
        <v>210</v>
      </c>
      <c r="F23" s="1" t="s">
        <v>108</v>
      </c>
      <c r="G23" s="14">
        <f>[1]Dataark7a!G23*[1]Dataark9!$F$61/1000</f>
        <v>171.66809099999998</v>
      </c>
      <c r="H23" s="14">
        <f>[1]Dataark7a!H23*[1]Dataark9!$F$61/1000</f>
        <v>242.611335</v>
      </c>
      <c r="I23" s="14">
        <f>[1]Dataark7a!I23*[1]Dataark9!$F$61/1000</f>
        <v>26.510904999999998</v>
      </c>
      <c r="J23" s="14">
        <f>[1]Dataark7a!J23*[1]Dataark9!$F$61/1000</f>
        <v>9.6233599999999981</v>
      </c>
      <c r="K23" s="14">
        <f>[1]Dataark7a!K23*[1]Dataark9!$F$61/1000</f>
        <v>15.032351999999999</v>
      </c>
      <c r="L23" s="14">
        <f>[1]Dataark7a!L23*[1]Dataark9!$F$61/1000</f>
        <v>1.867637</v>
      </c>
      <c r="M23" s="14">
        <f>[1]Dataark7a!M23*[1]Dataark9!$F$61/1000</f>
        <v>467.31367999999998</v>
      </c>
    </row>
    <row r="24" spans="1:13" x14ac:dyDescent="0.2">
      <c r="A24" s="11" t="str">
        <f t="shared" si="1"/>
        <v>2025-priser (mio. kr.)</v>
      </c>
      <c r="B24" s="11" t="str">
        <f t="shared" si="1"/>
        <v>I alt (netto)</v>
      </c>
      <c r="C24" s="11" t="str">
        <f t="shared" si="1"/>
        <v>1 Driftskonti</v>
      </c>
      <c r="D24" s="4">
        <f t="shared" si="1"/>
        <v>2024</v>
      </c>
      <c r="E24" s="3">
        <v>217</v>
      </c>
      <c r="F24" s="1" t="s">
        <v>117</v>
      </c>
      <c r="G24" s="14">
        <f>[1]Dataark7a!G24*[1]Dataark9!$F$61/1000</f>
        <v>252.93259599999999</v>
      </c>
      <c r="H24" s="14">
        <f>[1]Dataark7a!H24*[1]Dataark9!$F$61/1000</f>
        <v>363.08273599999995</v>
      </c>
      <c r="I24" s="14">
        <f>[1]Dataark7a!I24*[1]Dataark9!$F$61/1000</f>
        <v>127.95750399999999</v>
      </c>
      <c r="J24" s="14">
        <f>[1]Dataark7a!J24*[1]Dataark9!$F$61/1000</f>
        <v>29.506798</v>
      </c>
      <c r="K24" s="14">
        <f>[1]Dataark7a!K24*[1]Dataark9!$F$61/1000</f>
        <v>32.764014999999993</v>
      </c>
      <c r="L24" s="14">
        <f>[1]Dataark7a!L24*[1]Dataark9!$F$61/1000</f>
        <v>2.4950220000000001</v>
      </c>
      <c r="M24" s="14">
        <f>[1]Dataark7a!M24*[1]Dataark9!$F$61/1000</f>
        <v>808.73867099999995</v>
      </c>
    </row>
    <row r="25" spans="1:13" x14ac:dyDescent="0.2">
      <c r="A25" s="11" t="str">
        <f t="shared" si="1"/>
        <v>2025-priser (mio. kr.)</v>
      </c>
      <c r="B25" s="11" t="str">
        <f t="shared" si="1"/>
        <v>I alt (netto)</v>
      </c>
      <c r="C25" s="11" t="str">
        <f t="shared" si="1"/>
        <v>1 Driftskonti</v>
      </c>
      <c r="D25" s="4">
        <f t="shared" si="1"/>
        <v>2024</v>
      </c>
      <c r="E25" s="3">
        <v>219</v>
      </c>
      <c r="F25" s="1" t="s">
        <v>119</v>
      </c>
      <c r="G25" s="14">
        <f>[1]Dataark7a!G25*[1]Dataark9!$F$61/1000</f>
        <v>70.832284999999985</v>
      </c>
      <c r="H25" s="14">
        <f>[1]Dataark7a!H25*[1]Dataark9!$F$61/1000</f>
        <v>266.916541</v>
      </c>
      <c r="I25" s="14">
        <f>[1]Dataark7a!I25*[1]Dataark9!$F$61/1000</f>
        <v>83.991814999999988</v>
      </c>
      <c r="J25" s="14">
        <f>[1]Dataark7a!J25*[1]Dataark9!$F$61/1000</f>
        <v>55.618457999999997</v>
      </c>
      <c r="K25" s="14">
        <f>[1]Dataark7a!K25*[1]Dataark9!$F$61/1000</f>
        <v>17.467227999999999</v>
      </c>
      <c r="L25" s="14">
        <f>[1]Dataark7a!L25*[1]Dataark9!$F$61/1000</f>
        <v>1.308694</v>
      </c>
      <c r="M25" s="14">
        <f>[1]Dataark7a!M25*[1]Dataark9!$F$61/1000</f>
        <v>496.13502099999994</v>
      </c>
    </row>
    <row r="26" spans="1:13" x14ac:dyDescent="0.2">
      <c r="A26" s="11" t="str">
        <f t="shared" si="1"/>
        <v>2025-priser (mio. kr.)</v>
      </c>
      <c r="B26" s="11" t="str">
        <f t="shared" si="1"/>
        <v>I alt (netto)</v>
      </c>
      <c r="C26" s="11" t="str">
        <f t="shared" si="1"/>
        <v>1 Driftskonti</v>
      </c>
      <c r="D26" s="4">
        <f t="shared" si="1"/>
        <v>2024</v>
      </c>
      <c r="E26" s="3">
        <v>223</v>
      </c>
      <c r="F26" s="1" t="s">
        <v>122</v>
      </c>
      <c r="G26" s="14">
        <f>[1]Dataark7a!G26*[1]Dataark9!$F$61/1000</f>
        <v>103.910511</v>
      </c>
      <c r="H26" s="14">
        <f>[1]Dataark7a!H26*[1]Dataark9!$F$61/1000</f>
        <v>184.25934499999997</v>
      </c>
      <c r="I26" s="14">
        <f>[1]Dataark7a!I26*[1]Dataark9!$F$61/1000</f>
        <v>21.918032</v>
      </c>
      <c r="J26" s="14">
        <f>[1]Dataark7a!J26*[1]Dataark9!$F$61/1000</f>
        <v>17.274345999999998</v>
      </c>
      <c r="K26" s="14">
        <f>[1]Dataark7a!K26*[1]Dataark9!$F$61/1000</f>
        <v>15.781065999999999</v>
      </c>
      <c r="L26" s="14">
        <f>[1]Dataark7a!L26*[1]Dataark9!$F$61/1000</f>
        <v>1.0421849999999999</v>
      </c>
      <c r="M26" s="14">
        <f>[1]Dataark7a!M26*[1]Dataark9!$F$61/1000</f>
        <v>344.18548499999997</v>
      </c>
    </row>
    <row r="27" spans="1:13" x14ac:dyDescent="0.2">
      <c r="A27" s="11" t="str">
        <f t="shared" si="1"/>
        <v>2025-priser (mio. kr.)</v>
      </c>
      <c r="B27" s="11" t="str">
        <f t="shared" si="1"/>
        <v>I alt (netto)</v>
      </c>
      <c r="C27" s="11" t="str">
        <f t="shared" si="1"/>
        <v>1 Driftskonti</v>
      </c>
      <c r="D27" s="4">
        <f t="shared" si="1"/>
        <v>2024</v>
      </c>
      <c r="E27" s="3">
        <v>230</v>
      </c>
      <c r="F27" s="1" t="s">
        <v>126</v>
      </c>
      <c r="G27" s="14">
        <f>[1]Dataark7a!G27*[1]Dataark9!$F$61/1000</f>
        <v>191.322352</v>
      </c>
      <c r="H27" s="14">
        <f>[1]Dataark7a!H27*[1]Dataark9!$F$61/1000</f>
        <v>390.15258399999999</v>
      </c>
      <c r="I27" s="14">
        <f>[1]Dataark7a!I27*[1]Dataark9!$F$61/1000</f>
        <v>67.959795</v>
      </c>
      <c r="J27" s="14">
        <f>[1]Dataark7a!J27*[1]Dataark9!$F$61/1000</f>
        <v>78.104765999999984</v>
      </c>
      <c r="K27" s="14">
        <f>[1]Dataark7a!K27*[1]Dataark9!$F$61/1000</f>
        <v>22.816073999999997</v>
      </c>
      <c r="L27" s="14">
        <f>[1]Dataark7a!L27*[1]Dataark9!$F$61/1000</f>
        <v>2.1341459999999999</v>
      </c>
      <c r="M27" s="14">
        <f>[1]Dataark7a!M27*[1]Dataark9!$F$61/1000</f>
        <v>752.48971699999993</v>
      </c>
    </row>
    <row r="28" spans="1:13" x14ac:dyDescent="0.2">
      <c r="A28" s="11" t="str">
        <f t="shared" si="1"/>
        <v>2025-priser (mio. kr.)</v>
      </c>
      <c r="B28" s="11" t="str">
        <f t="shared" si="1"/>
        <v>I alt (netto)</v>
      </c>
      <c r="C28" s="11" t="str">
        <f t="shared" si="1"/>
        <v>1 Driftskonti</v>
      </c>
      <c r="D28" s="4">
        <f t="shared" si="1"/>
        <v>2024</v>
      </c>
      <c r="E28" s="3">
        <v>240</v>
      </c>
      <c r="F28" s="1" t="s">
        <v>107</v>
      </c>
      <c r="G28" s="14">
        <f>[1]Dataark7a!G28*[1]Dataark9!$F$61/1000</f>
        <v>122.95501599999999</v>
      </c>
      <c r="H28" s="14">
        <f>[1]Dataark7a!H28*[1]Dataark9!$F$61/1000</f>
        <v>156.29352899999998</v>
      </c>
      <c r="I28" s="14">
        <f>[1]Dataark7a!I28*[1]Dataark9!$F$61/1000</f>
        <v>42.710918999999997</v>
      </c>
      <c r="J28" s="14">
        <f>[1]Dataark7a!J28*[1]Dataark9!$F$61/1000</f>
        <v>38.491365999999992</v>
      </c>
      <c r="K28" s="14">
        <f>[1]Dataark7a!K28*[1]Dataark9!$F$61/1000</f>
        <v>20.811553</v>
      </c>
      <c r="L28" s="14">
        <f>[1]Dataark7a!L28*[1]Dataark9!$F$61/1000</f>
        <v>1.4144679999999998</v>
      </c>
      <c r="M28" s="14">
        <f>[1]Dataark7a!M28*[1]Dataark9!$F$61/1000</f>
        <v>382.67685099999994</v>
      </c>
    </row>
    <row r="29" spans="1:13" x14ac:dyDescent="0.2">
      <c r="A29" s="11" t="str">
        <f t="shared" si="1"/>
        <v>2025-priser (mio. kr.)</v>
      </c>
      <c r="B29" s="11" t="str">
        <f t="shared" si="1"/>
        <v>I alt (netto)</v>
      </c>
      <c r="C29" s="11" t="str">
        <f t="shared" si="1"/>
        <v>1 Driftskonti</v>
      </c>
      <c r="D29" s="4">
        <f t="shared" si="1"/>
        <v>2024</v>
      </c>
      <c r="E29" s="3">
        <v>250</v>
      </c>
      <c r="F29" s="1" t="s">
        <v>110</v>
      </c>
      <c r="G29" s="14">
        <f>[1]Dataark7a!G29*[1]Dataark9!$F$61/1000</f>
        <v>125.44174199999999</v>
      </c>
      <c r="H29" s="14">
        <f>[1]Dataark7a!H29*[1]Dataark9!$F$61/1000</f>
        <v>286.89849400000003</v>
      </c>
      <c r="I29" s="14">
        <f>[1]Dataark7a!I29*[1]Dataark9!$F$61/1000</f>
        <v>64.786574999999999</v>
      </c>
      <c r="J29" s="14">
        <f>[1]Dataark7a!J29*[1]Dataark9!$F$61/1000</f>
        <v>17.883064999999998</v>
      </c>
      <c r="K29" s="14">
        <f>[1]Dataark7a!K29*[1]Dataark9!$F$61/1000</f>
        <v>20.137502999999995</v>
      </c>
      <c r="L29" s="14">
        <f>[1]Dataark7a!L29*[1]Dataark9!$F$61/1000</f>
        <v>3.1711459999999998</v>
      </c>
      <c r="M29" s="14">
        <f>[1]Dataark7a!M29*[1]Dataark9!$F$61/1000</f>
        <v>518.31852499999991</v>
      </c>
    </row>
    <row r="30" spans="1:13" x14ac:dyDescent="0.2">
      <c r="A30" s="11" t="str">
        <f t="shared" si="1"/>
        <v>2025-priser (mio. kr.)</v>
      </c>
      <c r="B30" s="11" t="str">
        <f t="shared" si="1"/>
        <v>I alt (netto)</v>
      </c>
      <c r="C30" s="11" t="str">
        <f t="shared" si="1"/>
        <v>1 Driftskonti</v>
      </c>
      <c r="D30" s="4">
        <f t="shared" si="1"/>
        <v>2024</v>
      </c>
      <c r="E30" s="3">
        <v>253</v>
      </c>
      <c r="F30" s="1" t="s">
        <v>9</v>
      </c>
      <c r="G30" s="14">
        <f>[1]Dataark7a!G30*[1]Dataark9!$F$61/1000</f>
        <v>203.51332399999998</v>
      </c>
      <c r="H30" s="14">
        <f>[1]Dataark7a!H30*[1]Dataark9!$F$61/1000</f>
        <v>188.738148</v>
      </c>
      <c r="I30" s="14">
        <f>[1]Dataark7a!I30*[1]Dataark9!$F$61/1000</f>
        <v>34.300848999999992</v>
      </c>
      <c r="J30" s="14">
        <f>[1]Dataark7a!J30*[1]Dataark9!$F$61/1000</f>
        <v>56.028072999999999</v>
      </c>
      <c r="K30" s="14">
        <f>[1]Dataark7a!K30*[1]Dataark9!$F$61/1000</f>
        <v>24.788447999999995</v>
      </c>
      <c r="L30" s="14">
        <f>[1]Dataark7a!L30*[1]Dataark9!$F$61/1000</f>
        <v>1.8095649999999999</v>
      </c>
      <c r="M30" s="14">
        <f>[1]Dataark7a!M30*[1]Dataark9!$F$61/1000</f>
        <v>509.17840699999994</v>
      </c>
    </row>
    <row r="31" spans="1:13" x14ac:dyDescent="0.2">
      <c r="A31" s="11" t="str">
        <f t="shared" si="1"/>
        <v>2025-priser (mio. kr.)</v>
      </c>
      <c r="B31" s="11" t="str">
        <f t="shared" si="1"/>
        <v>I alt (netto)</v>
      </c>
      <c r="C31" s="11" t="str">
        <f t="shared" si="1"/>
        <v>1 Driftskonti</v>
      </c>
      <c r="D31" s="4">
        <f t="shared" si="1"/>
        <v>2024</v>
      </c>
      <c r="E31" s="3">
        <v>259</v>
      </c>
      <c r="F31" s="1" t="s">
        <v>13</v>
      </c>
      <c r="G31" s="14">
        <f>[1]Dataark7a!G31*[1]Dataark9!$F$61/1000</f>
        <v>255.041854</v>
      </c>
      <c r="H31" s="14">
        <f>[1]Dataark7a!H31*[1]Dataark9!$F$61/1000</f>
        <v>297.32449199999996</v>
      </c>
      <c r="I31" s="14">
        <f>[1]Dataark7a!I31*[1]Dataark9!$F$61/1000</f>
        <v>49.354977999999996</v>
      </c>
      <c r="J31" s="14">
        <f>[1]Dataark7a!J31*[1]Dataark9!$F$61/1000</f>
        <v>46.398490999999993</v>
      </c>
      <c r="K31" s="14">
        <f>[1]Dataark7a!K31*[1]Dataark9!$F$61/1000</f>
        <v>34.104855999999998</v>
      </c>
      <c r="L31" s="14">
        <f>[1]Dataark7a!L31*[1]Dataark9!$F$61/1000</f>
        <v>1.5399449999999999</v>
      </c>
      <c r="M31" s="14">
        <f>[1]Dataark7a!M31*[1]Dataark9!$F$61/1000</f>
        <v>683.76461599999993</v>
      </c>
    </row>
    <row r="32" spans="1:13" x14ac:dyDescent="0.2">
      <c r="A32" s="11" t="str">
        <f t="shared" si="1"/>
        <v>2025-priser (mio. kr.)</v>
      </c>
      <c r="B32" s="11" t="str">
        <f t="shared" si="1"/>
        <v>I alt (netto)</v>
      </c>
      <c r="C32" s="11" t="str">
        <f t="shared" si="1"/>
        <v>1 Driftskonti</v>
      </c>
      <c r="D32" s="4">
        <f t="shared" si="1"/>
        <v>2024</v>
      </c>
      <c r="E32" s="3">
        <v>260</v>
      </c>
      <c r="F32" s="1" t="s">
        <v>116</v>
      </c>
      <c r="G32" s="14">
        <f>[1]Dataark7a!G32*[1]Dataark9!$F$61/1000</f>
        <v>78.525788000000006</v>
      </c>
      <c r="H32" s="14">
        <f>[1]Dataark7a!H32*[1]Dataark9!$F$61/1000</f>
        <v>195.887226</v>
      </c>
      <c r="I32" s="14">
        <f>[1]Dataark7a!I32*[1]Dataark9!$F$61/1000</f>
        <v>41.729916999999993</v>
      </c>
      <c r="J32" s="14">
        <f>[1]Dataark7a!J32*[1]Dataark9!$F$61/1000</f>
        <v>33.239998</v>
      </c>
      <c r="K32" s="14">
        <f>[1]Dataark7a!K32*[1]Dataark9!$F$61/1000</f>
        <v>18.311345999999997</v>
      </c>
      <c r="L32" s="14">
        <f>[1]Dataark7a!L32*[1]Dataark9!$F$61/1000</f>
        <v>0.86070999999999998</v>
      </c>
      <c r="M32" s="14">
        <f>[1]Dataark7a!M32*[1]Dataark9!$F$61/1000</f>
        <v>368.55498499999999</v>
      </c>
    </row>
    <row r="33" spans="1:13" x14ac:dyDescent="0.2">
      <c r="A33" s="11" t="str">
        <f t="shared" si="1"/>
        <v>2025-priser (mio. kr.)</v>
      </c>
      <c r="B33" s="11" t="str">
        <f t="shared" si="1"/>
        <v>I alt (netto)</v>
      </c>
      <c r="C33" s="11" t="str">
        <f t="shared" si="1"/>
        <v>1 Driftskonti</v>
      </c>
      <c r="D33" s="4">
        <f t="shared" si="1"/>
        <v>2024</v>
      </c>
      <c r="E33" s="3">
        <v>265</v>
      </c>
      <c r="F33" s="1" t="s">
        <v>19</v>
      </c>
      <c r="G33" s="14">
        <f>[1]Dataark7a!G33*[1]Dataark9!$F$61/1000</f>
        <v>314.32714399999998</v>
      </c>
      <c r="H33" s="14">
        <f>[1]Dataark7a!H33*[1]Dataark9!$F$61/1000</f>
        <v>391.30780199999998</v>
      </c>
      <c r="I33" s="14">
        <f>[1]Dataark7a!I33*[1]Dataark9!$F$61/1000</f>
        <v>67.562624</v>
      </c>
      <c r="J33" s="14">
        <f>[1]Dataark7a!J33*[1]Dataark9!$F$61/1000</f>
        <v>25.831669999999999</v>
      </c>
      <c r="K33" s="14">
        <f>[1]Dataark7a!K33*[1]Dataark9!$F$61/1000</f>
        <v>35.990121999999992</v>
      </c>
      <c r="L33" s="14">
        <f>[1]Dataark7a!L33*[1]Dataark9!$F$61/1000</f>
        <v>3.6502399999999997</v>
      </c>
      <c r="M33" s="14">
        <f>[1]Dataark7a!M33*[1]Dataark9!$F$61/1000</f>
        <v>838.66960199999994</v>
      </c>
    </row>
    <row r="34" spans="1:13" x14ac:dyDescent="0.2">
      <c r="A34" s="11" t="str">
        <f t="shared" si="1"/>
        <v>2025-priser (mio. kr.)</v>
      </c>
      <c r="B34" s="11" t="str">
        <f t="shared" si="1"/>
        <v>I alt (netto)</v>
      </c>
      <c r="C34" s="11" t="str">
        <f t="shared" si="1"/>
        <v>1 Driftskonti</v>
      </c>
      <c r="D34" s="4">
        <f t="shared" si="1"/>
        <v>2024</v>
      </c>
      <c r="E34" s="3">
        <v>269</v>
      </c>
      <c r="F34" s="1" t="s">
        <v>21</v>
      </c>
      <c r="G34" s="14">
        <f>[1]Dataark7a!G34*[1]Dataark9!$F$61/1000</f>
        <v>73.610407999999993</v>
      </c>
      <c r="H34" s="14">
        <f>[1]Dataark7a!H34*[1]Dataark9!$F$61/1000</f>
        <v>104.988991</v>
      </c>
      <c r="I34" s="14">
        <f>[1]Dataark7a!I34*[1]Dataark9!$F$61/1000</f>
        <v>17.118796</v>
      </c>
      <c r="J34" s="14">
        <f>[1]Dataark7a!J34*[1]Dataark9!$F$61/1000</f>
        <v>12.713619999999999</v>
      </c>
      <c r="K34" s="14">
        <f>[1]Dataark7a!K34*[1]Dataark9!$F$61/1000</f>
        <v>9.7291340000000002</v>
      </c>
      <c r="L34" s="14">
        <f>[1]Dataark7a!L34*[1]Dataark9!$F$61/1000</f>
        <v>1.5015759999999998</v>
      </c>
      <c r="M34" s="14">
        <f>[1]Dataark7a!M34*[1]Dataark9!$F$61/1000</f>
        <v>219.66252499999999</v>
      </c>
    </row>
    <row r="35" spans="1:13" x14ac:dyDescent="0.2">
      <c r="A35" s="11" t="str">
        <f t="shared" si="1"/>
        <v>2025-priser (mio. kr.)</v>
      </c>
      <c r="B35" s="11" t="str">
        <f t="shared" si="1"/>
        <v>I alt (netto)</v>
      </c>
      <c r="C35" s="11" t="str">
        <f t="shared" si="1"/>
        <v>1 Driftskonti</v>
      </c>
      <c r="D35" s="4">
        <f t="shared" si="1"/>
        <v>2024</v>
      </c>
      <c r="E35" s="3">
        <v>270</v>
      </c>
      <c r="F35" s="1" t="s">
        <v>115</v>
      </c>
      <c r="G35" s="14">
        <f>[1]Dataark7a!G35*[1]Dataark9!$F$61/1000</f>
        <v>115.762384</v>
      </c>
      <c r="H35" s="14">
        <f>[1]Dataark7a!H35*[1]Dataark9!$F$61/1000</f>
        <v>256.44595199999998</v>
      </c>
      <c r="I35" s="14">
        <f>[1]Dataark7a!I35*[1]Dataark9!$F$61/1000</f>
        <v>106.68448599999999</v>
      </c>
      <c r="J35" s="14">
        <f>[1]Dataark7a!J35*[1]Dataark9!$F$61/1000</f>
        <v>35.933087</v>
      </c>
      <c r="K35" s="14">
        <f>[1]Dataark7a!K35*[1]Dataark9!$F$61/1000</f>
        <v>27.778119</v>
      </c>
      <c r="L35" s="14">
        <f>[1]Dataark7a!L35*[1]Dataark9!$F$61/1000</f>
        <v>2.3166579999999999</v>
      </c>
      <c r="M35" s="14">
        <f>[1]Dataark7a!M35*[1]Dataark9!$F$61/1000</f>
        <v>544.92068599999993</v>
      </c>
    </row>
    <row r="36" spans="1:13" x14ac:dyDescent="0.2">
      <c r="A36" s="11" t="str">
        <f t="shared" si="1"/>
        <v>2025-priser (mio. kr.)</v>
      </c>
      <c r="B36" s="11" t="str">
        <f t="shared" si="1"/>
        <v>I alt (netto)</v>
      </c>
      <c r="C36" s="11" t="str">
        <f t="shared" si="1"/>
        <v>1 Driftskonti</v>
      </c>
      <c r="D36" s="4">
        <f t="shared" si="1"/>
        <v>2024</v>
      </c>
      <c r="E36" s="3">
        <v>306</v>
      </c>
      <c r="F36" s="1" t="s">
        <v>17</v>
      </c>
      <c r="G36" s="14">
        <f>[1]Dataark7a!G36*[1]Dataark9!$F$61/1000</f>
        <v>150.794318</v>
      </c>
      <c r="H36" s="14">
        <f>[1]Dataark7a!H36*[1]Dataark9!$F$61/1000</f>
        <v>234.82761299999999</v>
      </c>
      <c r="I36" s="14">
        <f>[1]Dataark7a!I36*[1]Dataark9!$F$61/1000</f>
        <v>38.001901999999994</v>
      </c>
      <c r="J36" s="14">
        <f>[1]Dataark7a!J36*[1]Dataark9!$F$61/1000</f>
        <v>12.829763999999999</v>
      </c>
      <c r="K36" s="14">
        <f>[1]Dataark7a!K36*[1]Dataark9!$F$61/1000</f>
        <v>24.326982999999995</v>
      </c>
      <c r="L36" s="14">
        <f>[1]Dataark7a!L36*[1]Dataark9!$F$61/1000</f>
        <v>2.4462829999999998</v>
      </c>
      <c r="M36" s="14">
        <f>[1]Dataark7a!M36*[1]Dataark9!$F$61/1000</f>
        <v>463.22686299999998</v>
      </c>
    </row>
    <row r="37" spans="1:13" x14ac:dyDescent="0.2">
      <c r="A37" s="11" t="str">
        <f t="shared" si="1"/>
        <v>2025-priser (mio. kr.)</v>
      </c>
      <c r="B37" s="11" t="str">
        <f t="shared" si="1"/>
        <v>I alt (netto)</v>
      </c>
      <c r="C37" s="11" t="str">
        <f t="shared" si="1"/>
        <v>1 Driftskonti</v>
      </c>
      <c r="D37" s="4">
        <f t="shared" si="1"/>
        <v>2024</v>
      </c>
      <c r="E37" s="3">
        <v>316</v>
      </c>
      <c r="F37" s="1" t="s">
        <v>11</v>
      </c>
      <c r="G37" s="14">
        <f>[1]Dataark7a!G37*[1]Dataark9!$F$61/1000</f>
        <v>226.94744999999998</v>
      </c>
      <c r="H37" s="14">
        <f>[1]Dataark7a!H37*[1]Dataark9!$F$61/1000</f>
        <v>252.87763499999997</v>
      </c>
      <c r="I37" s="14">
        <f>[1]Dataark7a!I37*[1]Dataark9!$F$61/1000</f>
        <v>121.06352799999999</v>
      </c>
      <c r="J37" s="14">
        <f>[1]Dataark7a!J37*[1]Dataark9!$F$61/1000</f>
        <v>19.788034</v>
      </c>
      <c r="K37" s="14">
        <f>[1]Dataark7a!K37*[1]Dataark9!$F$61/1000</f>
        <v>28.088181999999996</v>
      </c>
      <c r="L37" s="14">
        <f>[1]Dataark7a!L37*[1]Dataark9!$F$61/1000</f>
        <v>3.7580879999999999</v>
      </c>
      <c r="M37" s="14">
        <f>[1]Dataark7a!M37*[1]Dataark9!$F$61/1000</f>
        <v>652.52291699999989</v>
      </c>
    </row>
    <row r="38" spans="1:13" x14ac:dyDescent="0.2">
      <c r="A38" s="11" t="str">
        <f t="shared" ref="A38:D53" si="2">A37</f>
        <v>2025-priser (mio. kr.)</v>
      </c>
      <c r="B38" s="11" t="str">
        <f t="shared" si="2"/>
        <v>I alt (netto)</v>
      </c>
      <c r="C38" s="11" t="str">
        <f t="shared" si="2"/>
        <v>1 Driftskonti</v>
      </c>
      <c r="D38" s="4">
        <f t="shared" si="2"/>
        <v>2024</v>
      </c>
      <c r="E38" s="3">
        <v>320</v>
      </c>
      <c r="F38" s="1" t="s">
        <v>8</v>
      </c>
      <c r="G38" s="14">
        <f>[1]Dataark7a!G38*[1]Dataark9!$F$61/1000</f>
        <v>112.68249399999999</v>
      </c>
      <c r="H38" s="14">
        <f>[1]Dataark7a!H38*[1]Dataark9!$F$61/1000</f>
        <v>185.59188999999998</v>
      </c>
      <c r="I38" s="14">
        <f>[1]Dataark7a!I38*[1]Dataark9!$F$61/1000</f>
        <v>23.553380999999998</v>
      </c>
      <c r="J38" s="14">
        <f>[1]Dataark7a!J38*[1]Dataark9!$F$61/1000</f>
        <v>19.413677</v>
      </c>
      <c r="K38" s="14">
        <f>[1]Dataark7a!K38*[1]Dataark9!$F$61/1000</f>
        <v>17.430932999999996</v>
      </c>
      <c r="L38" s="14">
        <f>[1]Dataark7a!L38*[1]Dataark9!$F$61/1000</f>
        <v>0.69582699999999997</v>
      </c>
      <c r="M38" s="14">
        <f>[1]Dataark7a!M38*[1]Dataark9!$F$61/1000</f>
        <v>359.368202</v>
      </c>
    </row>
    <row r="39" spans="1:13" x14ac:dyDescent="0.2">
      <c r="A39" s="11" t="str">
        <f t="shared" si="2"/>
        <v>2025-priser (mio. kr.)</v>
      </c>
      <c r="B39" s="11" t="str">
        <f t="shared" si="2"/>
        <v>I alt (netto)</v>
      </c>
      <c r="C39" s="11" t="str">
        <f t="shared" si="2"/>
        <v>1 Driftskonti</v>
      </c>
      <c r="D39" s="4">
        <f t="shared" si="2"/>
        <v>2024</v>
      </c>
      <c r="E39" s="3">
        <v>326</v>
      </c>
      <c r="F39" s="1" t="s">
        <v>12</v>
      </c>
      <c r="G39" s="14">
        <f>[1]Dataark7a!G39*[1]Dataark9!$F$61/1000</f>
        <v>223.42268699999997</v>
      </c>
      <c r="H39" s="14">
        <f>[1]Dataark7a!H39*[1]Dataark9!$F$61/1000</f>
        <v>232.29837000000001</v>
      </c>
      <c r="I39" s="14">
        <f>[1]Dataark7a!I39*[1]Dataark9!$F$61/1000</f>
        <v>56.719751999999993</v>
      </c>
      <c r="J39" s="14">
        <f>[1]Dataark7a!J39*[1]Dataark9!$F$61/1000</f>
        <v>10.520365</v>
      </c>
      <c r="K39" s="14">
        <f>[1]Dataark7a!K39*[1]Dataark9!$F$61/1000</f>
        <v>1.6218679999999999</v>
      </c>
      <c r="L39" s="14">
        <f>[1]Dataark7a!L39*[1]Dataark9!$F$61/1000</f>
        <v>1.7089759999999998</v>
      </c>
      <c r="M39" s="14">
        <f>[1]Dataark7a!M39*[1]Dataark9!$F$61/1000</f>
        <v>526.29201799999987</v>
      </c>
    </row>
    <row r="40" spans="1:13" x14ac:dyDescent="0.2">
      <c r="A40" s="11" t="str">
        <f t="shared" si="2"/>
        <v>2025-priser (mio. kr.)</v>
      </c>
      <c r="B40" s="11" t="str">
        <f t="shared" si="2"/>
        <v>I alt (netto)</v>
      </c>
      <c r="C40" s="11" t="str">
        <f t="shared" si="2"/>
        <v>1 Driftskonti</v>
      </c>
      <c r="D40" s="4">
        <f t="shared" si="2"/>
        <v>2024</v>
      </c>
      <c r="E40" s="3">
        <v>329</v>
      </c>
      <c r="F40" s="1" t="s">
        <v>18</v>
      </c>
      <c r="G40" s="14">
        <f>[1]Dataark7a!G40*[1]Dataark9!$F$61/1000</f>
        <v>109.73533999999999</v>
      </c>
      <c r="H40" s="14">
        <f>[1]Dataark7a!H40*[1]Dataark9!$F$61/1000</f>
        <v>167.68186299999999</v>
      </c>
      <c r="I40" s="14">
        <f>[1]Dataark7a!I40*[1]Dataark9!$F$61/1000</f>
        <v>19.821217999999998</v>
      </c>
      <c r="J40" s="14">
        <f>[1]Dataark7a!J40*[1]Dataark9!$F$61/1000</f>
        <v>5.3353649999999995</v>
      </c>
      <c r="K40" s="14">
        <f>[1]Dataark7a!K40*[1]Dataark9!$F$61/1000</f>
        <v>10.755763999999999</v>
      </c>
      <c r="L40" s="14">
        <f>[1]Dataark7a!L40*[1]Dataark9!$F$61/1000</f>
        <v>1.7888249999999999</v>
      </c>
      <c r="M40" s="14">
        <f>[1]Dataark7a!M40*[1]Dataark9!$F$61/1000</f>
        <v>315.11837500000001</v>
      </c>
    </row>
    <row r="41" spans="1:13" x14ac:dyDescent="0.2">
      <c r="A41" s="11" t="str">
        <f t="shared" si="2"/>
        <v>2025-priser (mio. kr.)</v>
      </c>
      <c r="B41" s="11" t="str">
        <f t="shared" si="2"/>
        <v>I alt (netto)</v>
      </c>
      <c r="C41" s="11" t="str">
        <f t="shared" si="2"/>
        <v>1 Driftskonti</v>
      </c>
      <c r="D41" s="4">
        <f t="shared" si="2"/>
        <v>2024</v>
      </c>
      <c r="E41" s="3">
        <v>330</v>
      </c>
      <c r="F41" s="1" t="s">
        <v>20</v>
      </c>
      <c r="G41" s="14">
        <f>[1]Dataark7a!G41*[1]Dataark9!$F$61/1000</f>
        <v>278.87937299999999</v>
      </c>
      <c r="H41" s="14">
        <f>[1]Dataark7a!H41*[1]Dataark9!$F$61/1000</f>
        <v>324.85787899999997</v>
      </c>
      <c r="I41" s="14">
        <f>[1]Dataark7a!I41*[1]Dataark9!$F$61/1000</f>
        <v>100.70307</v>
      </c>
      <c r="J41" s="14">
        <f>[1]Dataark7a!J41*[1]Dataark9!$F$61/1000</f>
        <v>87.294659999999993</v>
      </c>
      <c r="K41" s="14">
        <f>[1]Dataark7a!K41*[1]Dataark9!$F$61/1000</f>
        <v>32.304623999999997</v>
      </c>
      <c r="L41" s="14">
        <f>[1]Dataark7a!L41*[1]Dataark9!$F$61/1000</f>
        <v>2.176663</v>
      </c>
      <c r="M41" s="14">
        <f>[1]Dataark7a!M41*[1]Dataark9!$F$61/1000</f>
        <v>826.21626900000001</v>
      </c>
    </row>
    <row r="42" spans="1:13" x14ac:dyDescent="0.2">
      <c r="A42" s="11" t="str">
        <f t="shared" si="2"/>
        <v>2025-priser (mio. kr.)</v>
      </c>
      <c r="B42" s="11" t="str">
        <f t="shared" si="2"/>
        <v>I alt (netto)</v>
      </c>
      <c r="C42" s="11" t="str">
        <f t="shared" si="2"/>
        <v>1 Driftskonti</v>
      </c>
      <c r="D42" s="4">
        <f t="shared" si="2"/>
        <v>2024</v>
      </c>
      <c r="E42" s="3">
        <v>336</v>
      </c>
      <c r="F42" s="1" t="s">
        <v>23</v>
      </c>
      <c r="G42" s="14">
        <f>[1]Dataark7a!G42*[1]Dataark9!$F$61/1000</f>
        <v>105.48675099999998</v>
      </c>
      <c r="H42" s="14">
        <f>[1]Dataark7a!H42*[1]Dataark9!$F$61/1000</f>
        <v>90.183741999999995</v>
      </c>
      <c r="I42" s="14">
        <f>[1]Dataark7a!I42*[1]Dataark9!$F$61/1000</f>
        <v>26.380243</v>
      </c>
      <c r="J42" s="14">
        <f>[1]Dataark7a!J42*[1]Dataark9!$F$61/1000</f>
        <v>22.409569999999999</v>
      </c>
      <c r="K42" s="14">
        <f>[1]Dataark7a!K42*[1]Dataark9!$F$61/1000</f>
        <v>10.673840999999998</v>
      </c>
      <c r="L42" s="14">
        <f>[1]Dataark7a!L42*[1]Dataark9!$F$61/1000</f>
        <v>1.5627589999999998</v>
      </c>
      <c r="M42" s="14">
        <f>[1]Dataark7a!M42*[1]Dataark9!$F$61/1000</f>
        <v>256.69690600000001</v>
      </c>
    </row>
    <row r="43" spans="1:13" x14ac:dyDescent="0.2">
      <c r="A43" s="11" t="str">
        <f t="shared" si="2"/>
        <v>2025-priser (mio. kr.)</v>
      </c>
      <c r="B43" s="11" t="str">
        <f t="shared" si="2"/>
        <v>I alt (netto)</v>
      </c>
      <c r="C43" s="11" t="str">
        <f t="shared" si="2"/>
        <v>1 Driftskonti</v>
      </c>
      <c r="D43" s="4">
        <f t="shared" si="2"/>
        <v>2024</v>
      </c>
      <c r="E43" s="3">
        <v>340</v>
      </c>
      <c r="F43" s="1" t="s">
        <v>22</v>
      </c>
      <c r="G43" s="14">
        <f>[1]Dataark7a!G43*[1]Dataark9!$F$61/1000</f>
        <v>76.540970000000002</v>
      </c>
      <c r="H43" s="14">
        <f>[1]Dataark7a!H43*[1]Dataark9!$F$61/1000</f>
        <v>152.00242299999999</v>
      </c>
      <c r="I43" s="14">
        <f>[1]Dataark7a!I43*[1]Dataark9!$F$61/1000</f>
        <v>46.166202999999996</v>
      </c>
      <c r="J43" s="14">
        <f>[1]Dataark7a!J43*[1]Dataark9!$F$61/1000</f>
        <v>16.300602999999999</v>
      </c>
      <c r="K43" s="14">
        <f>[1]Dataark7a!K43*[1]Dataark9!$F$61/1000</f>
        <v>9.075823999999999</v>
      </c>
      <c r="L43" s="14">
        <f>[1]Dataark7a!L43*[1]Dataark9!$F$61/1000</f>
        <v>2.3591749999999996</v>
      </c>
      <c r="M43" s="14">
        <f>[1]Dataark7a!M43*[1]Dataark9!$F$61/1000</f>
        <v>302.44519799999995</v>
      </c>
    </row>
    <row r="44" spans="1:13" x14ac:dyDescent="0.2">
      <c r="A44" s="11" t="str">
        <f t="shared" si="2"/>
        <v>2025-priser (mio. kr.)</v>
      </c>
      <c r="B44" s="11" t="str">
        <f t="shared" si="2"/>
        <v>I alt (netto)</v>
      </c>
      <c r="C44" s="11" t="str">
        <f t="shared" si="2"/>
        <v>1 Driftskonti</v>
      </c>
      <c r="D44" s="4">
        <f t="shared" si="2"/>
        <v>2024</v>
      </c>
      <c r="E44" s="3">
        <v>350</v>
      </c>
      <c r="F44" s="1" t="s">
        <v>14</v>
      </c>
      <c r="G44" s="14">
        <f>[1]Dataark7a!G44*[1]Dataark9!$F$61/1000</f>
        <v>54.095104999999997</v>
      </c>
      <c r="H44" s="14">
        <f>[1]Dataark7a!H44*[1]Dataark9!$F$61/1000</f>
        <v>136.37586999999999</v>
      </c>
      <c r="I44" s="14">
        <f>[1]Dataark7a!I44*[1]Dataark9!$F$61/1000</f>
        <v>38.302631999999996</v>
      </c>
      <c r="J44" s="14">
        <f>[1]Dataark7a!J44*[1]Dataark9!$F$61/1000</f>
        <v>5.8071999999999999</v>
      </c>
      <c r="K44" s="14">
        <f>[1]Dataark7a!K44*[1]Dataark9!$F$61/1000</f>
        <v>11.367593999999999</v>
      </c>
      <c r="L44" s="14">
        <f>[1]Dataark7a!L44*[1]Dataark9!$F$61/1000</f>
        <v>0.85448799999999991</v>
      </c>
      <c r="M44" s="14">
        <f>[1]Dataark7a!M44*[1]Dataark9!$F$61/1000</f>
        <v>246.80288899999999</v>
      </c>
    </row>
    <row r="45" spans="1:13" x14ac:dyDescent="0.2">
      <c r="A45" s="11" t="str">
        <f t="shared" si="2"/>
        <v>2025-priser (mio. kr.)</v>
      </c>
      <c r="B45" s="11" t="str">
        <f t="shared" si="2"/>
        <v>I alt (netto)</v>
      </c>
      <c r="C45" s="11" t="str">
        <f t="shared" si="2"/>
        <v>1 Driftskonti</v>
      </c>
      <c r="D45" s="4">
        <f t="shared" si="2"/>
        <v>2024</v>
      </c>
      <c r="E45" s="3">
        <v>360</v>
      </c>
      <c r="F45" s="1" t="s">
        <v>15</v>
      </c>
      <c r="G45" s="14">
        <f>[1]Dataark7a!G45*[1]Dataark9!$F$61/1000</f>
        <v>149.75939199999999</v>
      </c>
      <c r="H45" s="14">
        <f>[1]Dataark7a!H45*[1]Dataark9!$F$61/1000</f>
        <v>283.45357999999993</v>
      </c>
      <c r="I45" s="14">
        <f>[1]Dataark7a!I45*[1]Dataark9!$F$61/1000</f>
        <v>103.02802399999999</v>
      </c>
      <c r="J45" s="14">
        <f>[1]Dataark7a!J45*[1]Dataark9!$F$61/1000</f>
        <v>20.616596999999999</v>
      </c>
      <c r="K45" s="14">
        <f>[1]Dataark7a!K45*[1]Dataark9!$F$61/1000</f>
        <v>24.830964999999996</v>
      </c>
      <c r="L45" s="14">
        <f>[1]Dataark7a!L45*[1]Dataark9!$F$61/1000</f>
        <v>1.948523</v>
      </c>
      <c r="M45" s="14">
        <f>[1]Dataark7a!M45*[1]Dataark9!$F$61/1000</f>
        <v>583.63708099999997</v>
      </c>
    </row>
    <row r="46" spans="1:13" x14ac:dyDescent="0.2">
      <c r="A46" s="11" t="str">
        <f t="shared" si="2"/>
        <v>2025-priser (mio. kr.)</v>
      </c>
      <c r="B46" s="11" t="str">
        <f t="shared" si="2"/>
        <v>I alt (netto)</v>
      </c>
      <c r="C46" s="11" t="str">
        <f t="shared" si="2"/>
        <v>1 Driftskonti</v>
      </c>
      <c r="D46" s="4">
        <f t="shared" si="2"/>
        <v>2024</v>
      </c>
      <c r="E46" s="3">
        <v>370</v>
      </c>
      <c r="F46" s="1" t="s">
        <v>16</v>
      </c>
      <c r="G46" s="14">
        <f>[1]Dataark7a!G46*[1]Dataark9!$F$61/1000</f>
        <v>441.55563699999999</v>
      </c>
      <c r="H46" s="14">
        <f>[1]Dataark7a!H46*[1]Dataark9!$F$61/1000</f>
        <v>394.68531100000001</v>
      </c>
      <c r="I46" s="14">
        <f>[1]Dataark7a!I46*[1]Dataark9!$F$61/1000</f>
        <v>0</v>
      </c>
      <c r="J46" s="14">
        <f>[1]Dataark7a!J46*[1]Dataark9!$F$61/1000</f>
        <v>0.70723399999999992</v>
      </c>
      <c r="K46" s="14">
        <f>[1]Dataark7a!K46*[1]Dataark9!$F$61/1000</f>
        <v>32.904009999999992</v>
      </c>
      <c r="L46" s="14">
        <f>[1]Dataark7a!L46*[1]Dataark9!$F$61/1000</f>
        <v>3.7881609999999997</v>
      </c>
      <c r="M46" s="14">
        <f>[1]Dataark7a!M46*[1]Dataark9!$F$61/1000</f>
        <v>873.64035299999989</v>
      </c>
    </row>
    <row r="47" spans="1:13" x14ac:dyDescent="0.2">
      <c r="A47" s="11" t="str">
        <f t="shared" si="2"/>
        <v>2025-priser (mio. kr.)</v>
      </c>
      <c r="B47" s="11" t="str">
        <f t="shared" si="2"/>
        <v>I alt (netto)</v>
      </c>
      <c r="C47" s="11" t="str">
        <f t="shared" si="2"/>
        <v>1 Driftskonti</v>
      </c>
      <c r="D47" s="4">
        <f t="shared" si="2"/>
        <v>2024</v>
      </c>
      <c r="E47" s="3">
        <v>376</v>
      </c>
      <c r="F47" s="1" t="s">
        <v>10</v>
      </c>
      <c r="G47" s="14">
        <f>[1]Dataark7a!G47*[1]Dataark9!$F$61/1000</f>
        <v>167.25461899999999</v>
      </c>
      <c r="H47" s="14">
        <f>[1]Dataark7a!H47*[1]Dataark9!$F$61/1000</f>
        <v>271.25431199999997</v>
      </c>
      <c r="I47" s="14">
        <f>[1]Dataark7a!I47*[1]Dataark9!$F$61/1000</f>
        <v>169.32343399999999</v>
      </c>
      <c r="J47" s="14">
        <f>[1]Dataark7a!J47*[1]Dataark9!$F$61/1000</f>
        <v>42.415373999999993</v>
      </c>
      <c r="K47" s="14">
        <f>[1]Dataark7a!K47*[1]Dataark9!$F$61/1000</f>
        <v>30.368544999999997</v>
      </c>
      <c r="L47" s="14">
        <f>[1]Dataark7a!L47*[1]Dataark9!$F$61/1000</f>
        <v>3.0166329999999997</v>
      </c>
      <c r="M47" s="14">
        <f>[1]Dataark7a!M47*[1]Dataark9!$F$61/1000</f>
        <v>683.63291699999991</v>
      </c>
    </row>
    <row r="48" spans="1:13" x14ac:dyDescent="0.2">
      <c r="A48" s="11" t="str">
        <f t="shared" si="2"/>
        <v>2025-priser (mio. kr.)</v>
      </c>
      <c r="B48" s="11" t="str">
        <f t="shared" si="2"/>
        <v>I alt (netto)</v>
      </c>
      <c r="C48" s="11" t="str">
        <f t="shared" si="2"/>
        <v>1 Driftskonti</v>
      </c>
      <c r="D48" s="4">
        <f t="shared" si="2"/>
        <v>2024</v>
      </c>
      <c r="E48" s="3">
        <v>390</v>
      </c>
      <c r="F48" s="1" t="s">
        <v>24</v>
      </c>
      <c r="G48" s="14">
        <f>[1]Dataark7a!G48*[1]Dataark9!$F$61/1000</f>
        <v>197.26436200000001</v>
      </c>
      <c r="H48" s="14">
        <f>[1]Dataark7a!H48*[1]Dataark9!$F$61/1000</f>
        <v>255.98344999999998</v>
      </c>
      <c r="I48" s="14">
        <f>[1]Dataark7a!I48*[1]Dataark9!$F$61/1000</f>
        <v>55.440093999999995</v>
      </c>
      <c r="J48" s="14">
        <f>[1]Dataark7a!J48*[1]Dataark9!$F$61/1000</f>
        <v>20.960880999999997</v>
      </c>
      <c r="K48" s="14">
        <f>[1]Dataark7a!K48*[1]Dataark9!$F$61/1000</f>
        <v>24.160025999999998</v>
      </c>
      <c r="L48" s="14">
        <f>[1]Dataark7a!L48*[1]Dataark9!$F$61/1000</f>
        <v>2.6153139999999997</v>
      </c>
      <c r="M48" s="14">
        <f>[1]Dataark7a!M48*[1]Dataark9!$F$61/1000</f>
        <v>556.424127</v>
      </c>
    </row>
    <row r="49" spans="1:13" x14ac:dyDescent="0.2">
      <c r="A49" s="11" t="str">
        <f t="shared" si="2"/>
        <v>2025-priser (mio. kr.)</v>
      </c>
      <c r="B49" s="11" t="str">
        <f t="shared" si="2"/>
        <v>I alt (netto)</v>
      </c>
      <c r="C49" s="11" t="str">
        <f t="shared" si="2"/>
        <v>1 Driftskonti</v>
      </c>
      <c r="D49" s="4">
        <f t="shared" si="2"/>
        <v>2024</v>
      </c>
      <c r="E49" s="3">
        <v>400</v>
      </c>
      <c r="F49" s="1" t="s">
        <v>104</v>
      </c>
      <c r="G49" s="14">
        <f>[1]Dataark7a!G49*[1]Dataark9!$F$61/1000</f>
        <v>129.02872499999998</v>
      </c>
      <c r="H49" s="14">
        <f>[1]Dataark7a!H49*[1]Dataark9!$F$61/1000</f>
        <v>262.899203</v>
      </c>
      <c r="I49" s="14">
        <f>[1]Dataark7a!I49*[1]Dataark9!$F$61/1000</f>
        <v>102.56967</v>
      </c>
      <c r="J49" s="14">
        <f>[1]Dataark7a!J49*[1]Dataark9!$F$61/1000</f>
        <v>49.416160999999995</v>
      </c>
      <c r="K49" s="14">
        <f>[1]Dataark7a!K49*[1]Dataark9!$F$61/1000</f>
        <v>18.178609999999995</v>
      </c>
      <c r="L49" s="14">
        <f>[1]Dataark7a!L49*[1]Dataark9!$F$61/1000</f>
        <v>2.0771109999999999</v>
      </c>
      <c r="M49" s="14">
        <f>[1]Dataark7a!M49*[1]Dataark9!$F$61/1000</f>
        <v>564.16948000000002</v>
      </c>
    </row>
    <row r="50" spans="1:13" x14ac:dyDescent="0.2">
      <c r="A50" s="11" t="str">
        <f t="shared" si="2"/>
        <v>2025-priser (mio. kr.)</v>
      </c>
      <c r="B50" s="11" t="str">
        <f t="shared" si="2"/>
        <v>I alt (netto)</v>
      </c>
      <c r="C50" s="11" t="str">
        <f t="shared" si="2"/>
        <v>1 Driftskonti</v>
      </c>
      <c r="D50" s="4">
        <f t="shared" si="2"/>
        <v>2024</v>
      </c>
      <c r="E50" s="3">
        <v>410</v>
      </c>
      <c r="F50" s="1" t="s">
        <v>88</v>
      </c>
      <c r="G50" s="14">
        <f>[1]Dataark7a!G50*[1]Dataark9!$F$61/1000</f>
        <v>120.507696</v>
      </c>
      <c r="H50" s="14">
        <f>[1]Dataark7a!H50*[1]Dataark9!$F$61/1000</f>
        <v>191.16887599999998</v>
      </c>
      <c r="I50" s="14">
        <f>[1]Dataark7a!I50*[1]Dataark9!$F$61/1000</f>
        <v>55.38617</v>
      </c>
      <c r="J50" s="14">
        <f>[1]Dataark7a!J50*[1]Dataark9!$F$61/1000</f>
        <v>11.101084999999999</v>
      </c>
      <c r="K50" s="14">
        <f>[1]Dataark7a!K50*[1]Dataark9!$F$61/1000</f>
        <v>8.2037069999999979</v>
      </c>
      <c r="L50" s="14">
        <f>[1]Dataark7a!L50*[1]Dataark9!$F$61/1000</f>
        <v>1.7898619999999998</v>
      </c>
      <c r="M50" s="14">
        <f>[1]Dataark7a!M50*[1]Dataark9!$F$61/1000</f>
        <v>388.15739599999995</v>
      </c>
    </row>
    <row r="51" spans="1:13" x14ac:dyDescent="0.2">
      <c r="A51" s="11" t="str">
        <f t="shared" si="2"/>
        <v>2025-priser (mio. kr.)</v>
      </c>
      <c r="B51" s="11" t="str">
        <f t="shared" si="2"/>
        <v>I alt (netto)</v>
      </c>
      <c r="C51" s="11" t="str">
        <f t="shared" si="2"/>
        <v>1 Driftskonti</v>
      </c>
      <c r="D51" s="4">
        <f t="shared" si="2"/>
        <v>2024</v>
      </c>
      <c r="E51" s="3">
        <v>420</v>
      </c>
      <c r="F51" s="1" t="s">
        <v>78</v>
      </c>
      <c r="G51" s="14">
        <f>[1]Dataark7a!G51*[1]Dataark9!$F$61/1000</f>
        <v>115.31232599999998</v>
      </c>
      <c r="H51" s="14">
        <f>[1]Dataark7a!H51*[1]Dataark9!$F$61/1000</f>
        <v>179.902908</v>
      </c>
      <c r="I51" s="14">
        <f>[1]Dataark7a!I51*[1]Dataark9!$F$61/1000</f>
        <v>32.440470999999995</v>
      </c>
      <c r="J51" s="14">
        <f>[1]Dataark7a!J51*[1]Dataark9!$F$61/1000</f>
        <v>38.012271999999996</v>
      </c>
      <c r="K51" s="14">
        <f>[1]Dataark7a!K51*[1]Dataark9!$F$61/1000</f>
        <v>17.708848999999997</v>
      </c>
      <c r="L51" s="14">
        <f>[1]Dataark7a!L51*[1]Dataark9!$F$61/1000</f>
        <v>3.6668319999999999</v>
      </c>
      <c r="M51" s="14">
        <f>[1]Dataark7a!M51*[1]Dataark9!$F$61/1000</f>
        <v>387.04365799999999</v>
      </c>
    </row>
    <row r="52" spans="1:13" x14ac:dyDescent="0.2">
      <c r="A52" s="11" t="str">
        <f t="shared" si="2"/>
        <v>2025-priser (mio. kr.)</v>
      </c>
      <c r="B52" s="11" t="str">
        <f t="shared" si="2"/>
        <v>I alt (netto)</v>
      </c>
      <c r="C52" s="11" t="str">
        <f t="shared" si="2"/>
        <v>1 Driftskonti</v>
      </c>
      <c r="D52" s="4">
        <f t="shared" si="2"/>
        <v>2024</v>
      </c>
      <c r="E52" s="3">
        <v>430</v>
      </c>
      <c r="F52" s="1" t="s">
        <v>83</v>
      </c>
      <c r="G52" s="14">
        <f>[1]Dataark7a!G52*[1]Dataark9!$F$61/1000</f>
        <v>154.871802</v>
      </c>
      <c r="H52" s="14">
        <f>[1]Dataark7a!H52*[1]Dataark9!$F$61/1000</f>
        <v>229.697574</v>
      </c>
      <c r="I52" s="14">
        <f>[1]Dataark7a!I52*[1]Dataark9!$F$61/1000</f>
        <v>90.204481999999985</v>
      </c>
      <c r="J52" s="14">
        <f>[1]Dataark7a!J52*[1]Dataark9!$F$61/1000</f>
        <v>23.461088</v>
      </c>
      <c r="K52" s="14">
        <f>[1]Dataark7a!K52*[1]Dataark9!$F$61/1000</f>
        <v>26.102326999999999</v>
      </c>
      <c r="L52" s="14">
        <f>[1]Dataark7a!L52*[1]Dataark9!$F$61/1000</f>
        <v>2.3446569999999998</v>
      </c>
      <c r="M52" s="14">
        <f>[1]Dataark7a!M52*[1]Dataark9!$F$61/1000</f>
        <v>526.68192999999997</v>
      </c>
    </row>
    <row r="53" spans="1:13" x14ac:dyDescent="0.2">
      <c r="A53" s="11" t="str">
        <f t="shared" si="2"/>
        <v>2025-priser (mio. kr.)</v>
      </c>
      <c r="B53" s="11" t="str">
        <f t="shared" si="2"/>
        <v>I alt (netto)</v>
      </c>
      <c r="C53" s="11" t="str">
        <f t="shared" si="2"/>
        <v>1 Driftskonti</v>
      </c>
      <c r="D53" s="4">
        <f t="shared" si="2"/>
        <v>2024</v>
      </c>
      <c r="E53" s="3">
        <v>440</v>
      </c>
      <c r="F53" s="1" t="s">
        <v>85</v>
      </c>
      <c r="G53" s="14">
        <f>[1]Dataark7a!G53*[1]Dataark9!$F$61/1000</f>
        <v>63.224852999999996</v>
      </c>
      <c r="H53" s="14">
        <f>[1]Dataark7a!H53*[1]Dataark9!$F$61/1000</f>
        <v>139.93278000000001</v>
      </c>
      <c r="I53" s="14">
        <f>[1]Dataark7a!I53*[1]Dataark9!$F$61/1000</f>
        <v>48.619744999999995</v>
      </c>
      <c r="J53" s="14">
        <f>[1]Dataark7a!J53*[1]Dataark9!$F$61/1000</f>
        <v>8.560435</v>
      </c>
      <c r="K53" s="14">
        <f>[1]Dataark7a!K53*[1]Dataark9!$F$61/1000</f>
        <v>17.846769999999999</v>
      </c>
      <c r="L53" s="14">
        <f>[1]Dataark7a!L53*[1]Dataark9!$F$61/1000</f>
        <v>0.99448299999999989</v>
      </c>
      <c r="M53" s="14">
        <f>[1]Dataark7a!M53*[1]Dataark9!$F$61/1000</f>
        <v>279.17906599999998</v>
      </c>
    </row>
    <row r="54" spans="1:13" x14ac:dyDescent="0.2">
      <c r="A54" s="11" t="str">
        <f t="shared" ref="A54:D69" si="3">A53</f>
        <v>2025-priser (mio. kr.)</v>
      </c>
      <c r="B54" s="11" t="str">
        <f t="shared" si="3"/>
        <v>I alt (netto)</v>
      </c>
      <c r="C54" s="11" t="str">
        <f t="shared" si="3"/>
        <v>1 Driftskonti</v>
      </c>
      <c r="D54" s="4">
        <f t="shared" si="3"/>
        <v>2024</v>
      </c>
      <c r="E54" s="3">
        <v>450</v>
      </c>
      <c r="F54" s="1" t="s">
        <v>90</v>
      </c>
      <c r="G54" s="14">
        <f>[1]Dataark7a!G54*[1]Dataark9!$F$61/1000</f>
        <v>104.91121599999998</v>
      </c>
      <c r="H54" s="14">
        <f>[1]Dataark7a!H54*[1]Dataark9!$F$61/1000</f>
        <v>149.30829699999998</v>
      </c>
      <c r="I54" s="14">
        <f>[1]Dataark7a!I54*[1]Dataark9!$F$61/1000</f>
        <v>80.830001999999993</v>
      </c>
      <c r="J54" s="14">
        <f>[1]Dataark7a!J54*[1]Dataark9!$F$61/1000</f>
        <v>37.623396999999997</v>
      </c>
      <c r="K54" s="14">
        <f>[1]Dataark7a!K54*[1]Dataark9!$F$61/1000</f>
        <v>21.118504999999999</v>
      </c>
      <c r="L54" s="14">
        <f>[1]Dataark7a!L54*[1]Dataark9!$F$61/1000</f>
        <v>2.3104359999999997</v>
      </c>
      <c r="M54" s="14">
        <f>[1]Dataark7a!M54*[1]Dataark9!$F$61/1000</f>
        <v>396.10185299999995</v>
      </c>
    </row>
    <row r="55" spans="1:13" x14ac:dyDescent="0.2">
      <c r="A55" s="11" t="str">
        <f t="shared" si="3"/>
        <v>2025-priser (mio. kr.)</v>
      </c>
      <c r="B55" s="11" t="str">
        <f t="shared" si="3"/>
        <v>I alt (netto)</v>
      </c>
      <c r="C55" s="11" t="str">
        <f t="shared" si="3"/>
        <v>1 Driftskonti</v>
      </c>
      <c r="D55" s="4">
        <f t="shared" si="3"/>
        <v>2024</v>
      </c>
      <c r="E55" s="3">
        <v>461</v>
      </c>
      <c r="F55" s="1" t="s">
        <v>91</v>
      </c>
      <c r="G55" s="14">
        <f>[1]Dataark7a!G55*[1]Dataark9!$F$61/1000</f>
        <v>495.47134099999994</v>
      </c>
      <c r="H55" s="14">
        <f>[1]Dataark7a!H55*[1]Dataark9!$F$61/1000</f>
        <v>745.16227499999991</v>
      </c>
      <c r="I55" s="14">
        <f>[1]Dataark7a!I55*[1]Dataark9!$F$61/1000</f>
        <v>305.223321</v>
      </c>
      <c r="J55" s="14">
        <f>[1]Dataark7a!J55*[1]Dataark9!$F$61/1000</f>
        <v>86.311583999999982</v>
      </c>
      <c r="K55" s="14">
        <f>[1]Dataark7a!K55*[1]Dataark9!$F$61/1000</f>
        <v>67.911056000000002</v>
      </c>
      <c r="L55" s="14">
        <f>[1]Dataark7a!L55*[1]Dataark9!$F$61/1000</f>
        <v>8.9586430000000004</v>
      </c>
      <c r="M55" s="14">
        <f>[1]Dataark7a!M55*[1]Dataark9!$F$61/1000</f>
        <v>1709.0382199999999</v>
      </c>
    </row>
    <row r="56" spans="1:13" x14ac:dyDescent="0.2">
      <c r="A56" s="11" t="str">
        <f t="shared" si="3"/>
        <v>2025-priser (mio. kr.)</v>
      </c>
      <c r="B56" s="11" t="str">
        <f t="shared" si="3"/>
        <v>I alt (netto)</v>
      </c>
      <c r="C56" s="11" t="str">
        <f t="shared" si="3"/>
        <v>1 Driftskonti</v>
      </c>
      <c r="D56" s="4">
        <f t="shared" si="3"/>
        <v>2024</v>
      </c>
      <c r="E56" s="3">
        <v>479</v>
      </c>
      <c r="F56" s="1" t="s">
        <v>92</v>
      </c>
      <c r="G56" s="14">
        <f>[1]Dataark7a!G56*[1]Dataark9!$F$61/1000</f>
        <v>132.846959</v>
      </c>
      <c r="H56" s="14">
        <f>[1]Dataark7a!H56*[1]Dataark9!$F$61/1000</f>
        <v>348.27541300000001</v>
      </c>
      <c r="I56" s="14">
        <f>[1]Dataark7a!I56*[1]Dataark9!$F$61/1000</f>
        <v>112.050961</v>
      </c>
      <c r="J56" s="14">
        <f>[1]Dataark7a!J56*[1]Dataark9!$F$61/1000</f>
        <v>26.245432999999998</v>
      </c>
      <c r="K56" s="14">
        <f>[1]Dataark7a!K56*[1]Dataark9!$F$61/1000</f>
        <v>21.826775999999999</v>
      </c>
      <c r="L56" s="14">
        <f>[1]Dataark7a!L56*[1]Dataark9!$F$61/1000</f>
        <v>3.4967639999999998</v>
      </c>
      <c r="M56" s="14">
        <f>[1]Dataark7a!M56*[1]Dataark9!$F$61/1000</f>
        <v>644.74230599999999</v>
      </c>
    </row>
    <row r="57" spans="1:13" x14ac:dyDescent="0.2">
      <c r="A57" s="11" t="str">
        <f t="shared" si="3"/>
        <v>2025-priser (mio. kr.)</v>
      </c>
      <c r="B57" s="11" t="str">
        <f t="shared" si="3"/>
        <v>I alt (netto)</v>
      </c>
      <c r="C57" s="11" t="str">
        <f t="shared" si="3"/>
        <v>1 Driftskonti</v>
      </c>
      <c r="D57" s="4">
        <f t="shared" si="3"/>
        <v>2024</v>
      </c>
      <c r="E57" s="3">
        <v>480</v>
      </c>
      <c r="F57" s="1" t="s">
        <v>137</v>
      </c>
      <c r="G57" s="14">
        <f>[1]Dataark7a!G57*[1]Dataark9!$F$61/1000</f>
        <v>104.87803199999999</v>
      </c>
      <c r="H57" s="14">
        <f>[1]Dataark7a!H57*[1]Dataark9!$F$61/1000</f>
        <v>128.36504499999998</v>
      </c>
      <c r="I57" s="14">
        <f>[1]Dataark7a!I57*[1]Dataark9!$F$61/1000</f>
        <v>23.186283</v>
      </c>
      <c r="J57" s="14">
        <f>[1]Dataark7a!J57*[1]Dataark9!$F$61/1000</f>
        <v>26.539940999999999</v>
      </c>
      <c r="K57" s="14">
        <f>[1]Dataark7a!K57*[1]Dataark9!$F$61/1000</f>
        <v>9.2116709999999991</v>
      </c>
      <c r="L57" s="14">
        <f>[1]Dataark7a!L57*[1]Dataark9!$F$61/1000</f>
        <v>2.0252609999999995</v>
      </c>
      <c r="M57" s="14">
        <f>[1]Dataark7a!M57*[1]Dataark9!$F$61/1000</f>
        <v>294.20623299999994</v>
      </c>
    </row>
    <row r="58" spans="1:13" x14ac:dyDescent="0.2">
      <c r="A58" s="11" t="str">
        <f t="shared" si="3"/>
        <v>2025-priser (mio. kr.)</v>
      </c>
      <c r="B58" s="11" t="str">
        <f t="shared" si="3"/>
        <v>I alt (netto)</v>
      </c>
      <c r="C58" s="11" t="str">
        <f t="shared" si="3"/>
        <v>1 Driftskonti</v>
      </c>
      <c r="D58" s="4">
        <f t="shared" si="3"/>
        <v>2024</v>
      </c>
      <c r="E58" s="3">
        <v>482</v>
      </c>
      <c r="F58" s="1" t="s">
        <v>87</v>
      </c>
      <c r="G58" s="14">
        <f>[1]Dataark7a!G58*[1]Dataark9!$F$61/1000</f>
        <v>66.421924000000004</v>
      </c>
      <c r="H58" s="14">
        <f>[1]Dataark7a!H58*[1]Dataark9!$F$61/1000</f>
        <v>128.46978199999998</v>
      </c>
      <c r="I58" s="14">
        <f>[1]Dataark7a!I58*[1]Dataark9!$F$61/1000</f>
        <v>34.600541999999997</v>
      </c>
      <c r="J58" s="14">
        <f>[1]Dataark7a!J58*[1]Dataark9!$F$61/1000</f>
        <v>8.1114139999999999</v>
      </c>
      <c r="K58" s="14">
        <f>[1]Dataark7a!K58*[1]Dataark9!$F$61/1000</f>
        <v>7.5742479999999999</v>
      </c>
      <c r="L58" s="14">
        <f>[1]Dataark7a!L58*[1]Dataark9!$F$61/1000</f>
        <v>0.545462</v>
      </c>
      <c r="M58" s="14">
        <f>[1]Dataark7a!M58*[1]Dataark9!$F$61/1000</f>
        <v>245.72337199999998</v>
      </c>
    </row>
    <row r="59" spans="1:13" x14ac:dyDescent="0.2">
      <c r="A59" s="11" t="str">
        <f t="shared" si="3"/>
        <v>2025-priser (mio. kr.)</v>
      </c>
      <c r="B59" s="11" t="str">
        <f t="shared" si="3"/>
        <v>I alt (netto)</v>
      </c>
      <c r="C59" s="11" t="str">
        <f t="shared" si="3"/>
        <v>1 Driftskonti</v>
      </c>
      <c r="D59" s="4">
        <f t="shared" si="3"/>
        <v>2024</v>
      </c>
      <c r="E59" s="3">
        <v>492</v>
      </c>
      <c r="F59" s="1" t="s">
        <v>98</v>
      </c>
      <c r="G59" s="14">
        <f>[1]Dataark7a!G59*[1]Dataark9!$F$61/1000</f>
        <v>18.805994999999999</v>
      </c>
      <c r="H59" s="14">
        <f>[1]Dataark7a!H59*[1]Dataark9!$F$61/1000</f>
        <v>70.351117000000002</v>
      </c>
      <c r="I59" s="14">
        <f>[1]Dataark7a!I59*[1]Dataark9!$F$61/1000</f>
        <v>16.146089999999997</v>
      </c>
      <c r="J59" s="14">
        <f>[1]Dataark7a!J59*[1]Dataark9!$F$61/1000</f>
        <v>3.6689059999999998</v>
      </c>
      <c r="K59" s="14">
        <f>[1]Dataark7a!K59*[1]Dataark9!$F$61/1000</f>
        <v>4.7660519999999993</v>
      </c>
      <c r="L59" s="14">
        <f>[1]Dataark7a!L59*[1]Dataark9!$F$61/1000</f>
        <v>0.46561299999999994</v>
      </c>
      <c r="M59" s="14">
        <f>[1]Dataark7a!M59*[1]Dataark9!$F$61/1000</f>
        <v>114.20377299999998</v>
      </c>
    </row>
    <row r="60" spans="1:13" x14ac:dyDescent="0.2">
      <c r="A60" s="11" t="str">
        <f t="shared" si="3"/>
        <v>2025-priser (mio. kr.)</v>
      </c>
      <c r="B60" s="11" t="str">
        <f t="shared" si="3"/>
        <v>I alt (netto)</v>
      </c>
      <c r="C60" s="11" t="str">
        <f t="shared" si="3"/>
        <v>1 Driftskonti</v>
      </c>
      <c r="D60" s="4">
        <f t="shared" si="3"/>
        <v>2024</v>
      </c>
      <c r="E60" s="3">
        <v>510</v>
      </c>
      <c r="F60" s="1" t="s">
        <v>84</v>
      </c>
      <c r="G60" s="14">
        <f>[1]Dataark7a!G60*[1]Dataark9!$F$61/1000</f>
        <v>184.76125300000001</v>
      </c>
      <c r="H60" s="14">
        <f>[1]Dataark7a!H60*[1]Dataark9!$F$61/1000</f>
        <v>285.80031099999997</v>
      </c>
      <c r="I60" s="14">
        <f>[1]Dataark7a!I60*[1]Dataark9!$F$61/1000</f>
        <v>102.08539099999999</v>
      </c>
      <c r="J60" s="14">
        <f>[1]Dataark7a!J60*[1]Dataark9!$F$61/1000</f>
        <v>14.064830999999998</v>
      </c>
      <c r="K60" s="14">
        <f>[1]Dataark7a!K60*[1]Dataark9!$F$61/1000</f>
        <v>22.579637999999999</v>
      </c>
      <c r="L60" s="14">
        <f>[1]Dataark7a!L60*[1]Dataark9!$F$61/1000</f>
        <v>2.2036250000000002</v>
      </c>
      <c r="M60" s="14">
        <f>[1]Dataark7a!M60*[1]Dataark9!$F$61/1000</f>
        <v>611.49504899999999</v>
      </c>
    </row>
    <row r="61" spans="1:13" x14ac:dyDescent="0.2">
      <c r="A61" s="11" t="str">
        <f t="shared" si="3"/>
        <v>2025-priser (mio. kr.)</v>
      </c>
      <c r="B61" s="11" t="str">
        <f t="shared" si="3"/>
        <v>I alt (netto)</v>
      </c>
      <c r="C61" s="11" t="str">
        <f t="shared" si="3"/>
        <v>1 Driftskonti</v>
      </c>
      <c r="D61" s="4">
        <f t="shared" si="3"/>
        <v>2024</v>
      </c>
      <c r="E61" s="3">
        <v>530</v>
      </c>
      <c r="F61" s="1" t="s">
        <v>79</v>
      </c>
      <c r="G61" s="14">
        <f>[1]Dataark7a!G61*[1]Dataark9!$F$61/1000</f>
        <v>57.172920999999995</v>
      </c>
      <c r="H61" s="14">
        <f>[1]Dataark7a!H61*[1]Dataark9!$F$61/1000</f>
        <v>197.73827099999997</v>
      </c>
      <c r="I61" s="14">
        <f>[1]Dataark7a!I61*[1]Dataark9!$F$61/1000</f>
        <v>27.275174</v>
      </c>
      <c r="J61" s="14">
        <f>[1]Dataark7a!J61*[1]Dataark9!$F$61/1000</f>
        <v>2.6899779999999995</v>
      </c>
      <c r="K61" s="14">
        <f>[1]Dataark7a!K61*[1]Dataark9!$F$61/1000</f>
        <v>20.723407999999999</v>
      </c>
      <c r="L61" s="14">
        <f>[1]Dataark7a!L61*[1]Dataark9!$F$61/1000</f>
        <v>1.1946239999999997</v>
      </c>
      <c r="M61" s="14">
        <f>[1]Dataark7a!M61*[1]Dataark9!$F$61/1000</f>
        <v>306.794376</v>
      </c>
    </row>
    <row r="62" spans="1:13" x14ac:dyDescent="0.2">
      <c r="A62" s="11" t="str">
        <f t="shared" si="3"/>
        <v>2025-priser (mio. kr.)</v>
      </c>
      <c r="B62" s="11" t="str">
        <f t="shared" si="3"/>
        <v>I alt (netto)</v>
      </c>
      <c r="C62" s="11" t="str">
        <f t="shared" si="3"/>
        <v>1 Driftskonti</v>
      </c>
      <c r="D62" s="4">
        <f t="shared" si="3"/>
        <v>2024</v>
      </c>
      <c r="E62" s="3">
        <v>540</v>
      </c>
      <c r="F62" s="1" t="s">
        <v>93</v>
      </c>
      <c r="G62" s="14">
        <f>[1]Dataark7a!G62*[1]Dataark9!$F$61/1000</f>
        <v>222.68641699999998</v>
      </c>
      <c r="H62" s="14">
        <f>[1]Dataark7a!H62*[1]Dataark9!$F$61/1000</f>
        <v>407.76395499999995</v>
      </c>
      <c r="I62" s="14">
        <f>[1]Dataark7a!I62*[1]Dataark9!$F$61/1000</f>
        <v>193.11532499999998</v>
      </c>
      <c r="J62" s="14">
        <f>[1]Dataark7a!J62*[1]Dataark9!$F$61/1000</f>
        <v>29.044295999999999</v>
      </c>
      <c r="K62" s="14">
        <f>[1]Dataark7a!K62*[1]Dataark9!$F$61/1000</f>
        <v>42.029609999999991</v>
      </c>
      <c r="L62" s="14">
        <f>[1]Dataark7a!L62*[1]Dataark9!$F$61/1000</f>
        <v>3.6740909999999998</v>
      </c>
      <c r="M62" s="14">
        <f>[1]Dataark7a!M62*[1]Dataark9!$F$61/1000</f>
        <v>898.31369399999994</v>
      </c>
    </row>
    <row r="63" spans="1:13" x14ac:dyDescent="0.2">
      <c r="A63" s="11" t="str">
        <f t="shared" si="3"/>
        <v>2025-priser (mio. kr.)</v>
      </c>
      <c r="B63" s="11" t="str">
        <f t="shared" si="3"/>
        <v>I alt (netto)</v>
      </c>
      <c r="C63" s="11" t="str">
        <f t="shared" si="3"/>
        <v>1 Driftskonti</v>
      </c>
      <c r="D63" s="4">
        <f t="shared" si="3"/>
        <v>2024</v>
      </c>
      <c r="E63" s="3">
        <v>550</v>
      </c>
      <c r="F63" s="1" t="s">
        <v>94</v>
      </c>
      <c r="G63" s="14">
        <f>[1]Dataark7a!G63*[1]Dataark9!$F$61/1000</f>
        <v>117.495211</v>
      </c>
      <c r="H63" s="14">
        <f>[1]Dataark7a!H63*[1]Dataark9!$F$61/1000</f>
        <v>195.44027899999998</v>
      </c>
      <c r="I63" s="14">
        <f>[1]Dataark7a!I63*[1]Dataark9!$F$61/1000</f>
        <v>52.199469000000001</v>
      </c>
      <c r="J63" s="14">
        <f>[1]Dataark7a!J63*[1]Dataark9!$F$61/1000</f>
        <v>28.033220999999998</v>
      </c>
      <c r="K63" s="14">
        <f>[1]Dataark7a!K63*[1]Dataark9!$F$61/1000</f>
        <v>19.102576999999997</v>
      </c>
      <c r="L63" s="14">
        <f>[1]Dataark7a!L63*[1]Dataark9!$F$61/1000</f>
        <v>1.6830509999999999</v>
      </c>
      <c r="M63" s="14">
        <f>[1]Dataark7a!M63*[1]Dataark9!$F$61/1000</f>
        <v>413.95380799999998</v>
      </c>
    </row>
    <row r="64" spans="1:13" x14ac:dyDescent="0.2">
      <c r="A64" s="11" t="str">
        <f t="shared" si="3"/>
        <v>2025-priser (mio. kr.)</v>
      </c>
      <c r="B64" s="11" t="str">
        <f t="shared" si="3"/>
        <v>I alt (netto)</v>
      </c>
      <c r="C64" s="11" t="str">
        <f t="shared" si="3"/>
        <v>1 Driftskonti</v>
      </c>
      <c r="D64" s="4">
        <f t="shared" si="3"/>
        <v>2024</v>
      </c>
      <c r="E64" s="3">
        <v>561</v>
      </c>
      <c r="F64" s="1" t="s">
        <v>80</v>
      </c>
      <c r="G64" s="14">
        <f>[1]Dataark7a!G64*[1]Dataark9!$F$61/1000</f>
        <v>303.14620999999994</v>
      </c>
      <c r="H64" s="14">
        <f>[1]Dataark7a!H64*[1]Dataark9!$F$61/1000</f>
        <v>624.6535419999999</v>
      </c>
      <c r="I64" s="14">
        <f>[1]Dataark7a!I64*[1]Dataark9!$F$61/1000</f>
        <v>192.80318800000001</v>
      </c>
      <c r="J64" s="14">
        <f>[1]Dataark7a!J64*[1]Dataark9!$F$61/1000</f>
        <v>14.940059</v>
      </c>
      <c r="K64" s="14">
        <f>[1]Dataark7a!K64*[1]Dataark9!$F$61/1000</f>
        <v>66.611694999999997</v>
      </c>
      <c r="L64" s="14">
        <f>[1]Dataark7a!L64*[1]Dataark9!$F$61/1000</f>
        <v>7.0515999999999996</v>
      </c>
      <c r="M64" s="14">
        <f>[1]Dataark7a!M64*[1]Dataark9!$F$61/1000</f>
        <v>1209.2062940000001</v>
      </c>
    </row>
    <row r="65" spans="1:13" x14ac:dyDescent="0.2">
      <c r="A65" s="11" t="str">
        <f t="shared" si="3"/>
        <v>2025-priser (mio. kr.)</v>
      </c>
      <c r="B65" s="11" t="str">
        <f t="shared" si="3"/>
        <v>I alt (netto)</v>
      </c>
      <c r="C65" s="11" t="str">
        <f t="shared" si="3"/>
        <v>1 Driftskonti</v>
      </c>
      <c r="D65" s="4">
        <f t="shared" si="3"/>
        <v>2024</v>
      </c>
      <c r="E65" s="3">
        <v>563</v>
      </c>
      <c r="F65" s="1" t="s">
        <v>81</v>
      </c>
      <c r="G65" s="14">
        <f>[1]Dataark7a!G65*[1]Dataark9!$F$61/1000</f>
        <v>13.285007</v>
      </c>
      <c r="H65" s="14">
        <f>[1]Dataark7a!H65*[1]Dataark9!$F$61/1000</f>
        <v>28.033220999999998</v>
      </c>
      <c r="I65" s="14">
        <f>[1]Dataark7a!I65*[1]Dataark9!$F$61/1000</f>
        <v>6.5310259999999998</v>
      </c>
      <c r="J65" s="14">
        <f>[1]Dataark7a!J65*[1]Dataark9!$F$61/1000</f>
        <v>5.0833740000000001</v>
      </c>
      <c r="K65" s="14">
        <f>[1]Dataark7a!K65*[1]Dataark9!$F$61/1000</f>
        <v>3.1379619999999999</v>
      </c>
      <c r="L65" s="14">
        <f>[1]Dataark7a!L65*[1]Dataark9!$F$61/1000</f>
        <v>0.16488299999999997</v>
      </c>
      <c r="M65" s="14">
        <f>[1]Dataark7a!M65*[1]Dataark9!$F$61/1000</f>
        <v>56.235472999999999</v>
      </c>
    </row>
    <row r="66" spans="1:13" x14ac:dyDescent="0.2">
      <c r="A66" s="11" t="str">
        <f t="shared" si="3"/>
        <v>2025-priser (mio. kr.)</v>
      </c>
      <c r="B66" s="11" t="str">
        <f t="shared" si="3"/>
        <v>I alt (netto)</v>
      </c>
      <c r="C66" s="11" t="str">
        <f t="shared" si="3"/>
        <v>1 Driftskonti</v>
      </c>
      <c r="D66" s="4">
        <f t="shared" si="3"/>
        <v>2024</v>
      </c>
      <c r="E66" s="3">
        <v>573</v>
      </c>
      <c r="F66" s="1" t="s">
        <v>95</v>
      </c>
      <c r="G66" s="14">
        <f>[1]Dataark7a!G66*[1]Dataark9!$F$61/1000</f>
        <v>127.85276699999999</v>
      </c>
      <c r="H66" s="14">
        <f>[1]Dataark7a!H66*[1]Dataark9!$F$61/1000</f>
        <v>290.62339800000001</v>
      </c>
      <c r="I66" s="14">
        <f>[1]Dataark7a!I66*[1]Dataark9!$F$61/1000</f>
        <v>56.774712999999998</v>
      </c>
      <c r="J66" s="14">
        <f>[1]Dataark7a!J66*[1]Dataark9!$F$61/1000</f>
        <v>21.378791999999997</v>
      </c>
      <c r="K66" s="14">
        <f>[1]Dataark7a!K66*[1]Dataark9!$F$61/1000</f>
        <v>30.471207999999997</v>
      </c>
      <c r="L66" s="14">
        <f>[1]Dataark7a!L66*[1]Dataark9!$F$61/1000</f>
        <v>2.7241989999999996</v>
      </c>
      <c r="M66" s="14">
        <f>[1]Dataark7a!M66*[1]Dataark9!$F$61/1000</f>
        <v>529.82507699999996</v>
      </c>
    </row>
    <row r="67" spans="1:13" x14ac:dyDescent="0.2">
      <c r="A67" s="11" t="str">
        <f t="shared" si="3"/>
        <v>2025-priser (mio. kr.)</v>
      </c>
      <c r="B67" s="11" t="str">
        <f t="shared" si="3"/>
        <v>I alt (netto)</v>
      </c>
      <c r="C67" s="11" t="str">
        <f t="shared" si="3"/>
        <v>1 Driftskonti</v>
      </c>
      <c r="D67" s="4">
        <f t="shared" si="3"/>
        <v>2024</v>
      </c>
      <c r="E67" s="3">
        <v>575</v>
      </c>
      <c r="F67" s="1" t="s">
        <v>96</v>
      </c>
      <c r="G67" s="14">
        <f>[1]Dataark7a!G67*[1]Dataark9!$F$61/1000</f>
        <v>115.98326499999999</v>
      </c>
      <c r="H67" s="14">
        <f>[1]Dataark7a!H67*[1]Dataark9!$F$61/1000</f>
        <v>185.72358899999998</v>
      </c>
      <c r="I67" s="14">
        <f>[1]Dataark7a!I67*[1]Dataark9!$F$61/1000</f>
        <v>77.433826999999994</v>
      </c>
      <c r="J67" s="14">
        <f>[1]Dataark7a!J67*[1]Dataark9!$F$61/1000</f>
        <v>42.245305999999999</v>
      </c>
      <c r="K67" s="14">
        <f>[1]Dataark7a!K67*[1]Dataark9!$F$61/1000</f>
        <v>23.316945</v>
      </c>
      <c r="L67" s="14">
        <f>[1]Dataark7a!L67*[1]Dataark9!$F$61/1000</f>
        <v>2.5188729999999997</v>
      </c>
      <c r="M67" s="14">
        <f>[1]Dataark7a!M67*[1]Dataark9!$F$61/1000</f>
        <v>447.22180500000002</v>
      </c>
    </row>
    <row r="68" spans="1:13" x14ac:dyDescent="0.2">
      <c r="A68" s="11" t="str">
        <f t="shared" si="3"/>
        <v>2025-priser (mio. kr.)</v>
      </c>
      <c r="B68" s="11" t="str">
        <f t="shared" si="3"/>
        <v>I alt (netto)</v>
      </c>
      <c r="C68" s="11" t="str">
        <f t="shared" si="3"/>
        <v>1 Driftskonti</v>
      </c>
      <c r="D68" s="4">
        <f t="shared" si="3"/>
        <v>2024</v>
      </c>
      <c r="E68" s="3">
        <v>580</v>
      </c>
      <c r="F68" s="1" t="s">
        <v>99</v>
      </c>
      <c r="G68" s="14">
        <f>[1]Dataark7a!G68*[1]Dataark9!$F$61/1000</f>
        <v>204.67061599999997</v>
      </c>
      <c r="H68" s="14">
        <f>[1]Dataark7a!H68*[1]Dataark9!$F$61/1000</f>
        <v>300.06113499999998</v>
      </c>
      <c r="I68" s="14">
        <f>[1]Dataark7a!I68*[1]Dataark9!$F$61/1000</f>
        <v>120.21111399999998</v>
      </c>
      <c r="J68" s="14">
        <f>[1]Dataark7a!J68*[1]Dataark9!$F$61/1000</f>
        <v>4.6550929999999999</v>
      </c>
      <c r="K68" s="14">
        <f>[1]Dataark7a!K68*[1]Dataark9!$F$61/1000</f>
        <v>54.111696999999992</v>
      </c>
      <c r="L68" s="14">
        <f>[1]Dataark7a!L68*[1]Dataark9!$F$61/1000</f>
        <v>3.537207</v>
      </c>
      <c r="M68" s="14">
        <f>[1]Dataark7a!M68*[1]Dataark9!$F$61/1000</f>
        <v>687.24686199999996</v>
      </c>
    </row>
    <row r="69" spans="1:13" x14ac:dyDescent="0.2">
      <c r="A69" s="11" t="str">
        <f t="shared" si="3"/>
        <v>2025-priser (mio. kr.)</v>
      </c>
      <c r="B69" s="11" t="str">
        <f t="shared" si="3"/>
        <v>I alt (netto)</v>
      </c>
      <c r="C69" s="11" t="str">
        <f t="shared" si="3"/>
        <v>1 Driftskonti</v>
      </c>
      <c r="D69" s="4">
        <f t="shared" si="3"/>
        <v>2024</v>
      </c>
      <c r="E69" s="3">
        <v>607</v>
      </c>
      <c r="F69" s="1" t="s">
        <v>82</v>
      </c>
      <c r="G69" s="14">
        <f>[1]Dataark7a!G69*[1]Dataark9!$F$61/1000</f>
        <v>138.416686</v>
      </c>
      <c r="H69" s="14">
        <f>[1]Dataark7a!H69*[1]Dataark9!$F$61/1000</f>
        <v>262.71461699999998</v>
      </c>
      <c r="I69" s="14">
        <f>[1]Dataark7a!I69*[1]Dataark9!$F$61/1000</f>
        <v>90.269812999999999</v>
      </c>
      <c r="J69" s="14">
        <f>[1]Dataark7a!J69*[1]Dataark9!$F$61/1000</f>
        <v>35.042303999999994</v>
      </c>
      <c r="K69" s="14">
        <f>[1]Dataark7a!K69*[1]Dataark9!$F$61/1000</f>
        <v>19.607595999999997</v>
      </c>
      <c r="L69" s="14">
        <f>[1]Dataark7a!L69*[1]Dataark9!$F$61/1000</f>
        <v>2.8465649999999996</v>
      </c>
      <c r="M69" s="14">
        <f>[1]Dataark7a!M69*[1]Dataark9!$F$61/1000</f>
        <v>548.89758100000006</v>
      </c>
    </row>
    <row r="70" spans="1:13" x14ac:dyDescent="0.2">
      <c r="A70" s="11" t="str">
        <f t="shared" ref="A70:D85" si="4">A69</f>
        <v>2025-priser (mio. kr.)</v>
      </c>
      <c r="B70" s="11" t="str">
        <f t="shared" si="4"/>
        <v>I alt (netto)</v>
      </c>
      <c r="C70" s="11" t="str">
        <f t="shared" si="4"/>
        <v>1 Driftskonti</v>
      </c>
      <c r="D70" s="4">
        <f t="shared" si="4"/>
        <v>2024</v>
      </c>
      <c r="E70" s="3">
        <v>615</v>
      </c>
      <c r="F70" s="1" t="s">
        <v>62</v>
      </c>
      <c r="G70" s="14">
        <f>[1]Dataark7a!G70*[1]Dataark9!$F$61/1000</f>
        <v>200.24055200000001</v>
      </c>
      <c r="H70" s="14">
        <f>[1]Dataark7a!H70*[1]Dataark9!$F$61/1000</f>
        <v>424.78734699999995</v>
      </c>
      <c r="I70" s="14">
        <f>[1]Dataark7a!I70*[1]Dataark9!$F$61/1000</f>
        <v>136.06373299999998</v>
      </c>
      <c r="J70" s="14">
        <f>[1]Dataark7a!J70*[1]Dataark9!$F$61/1000</f>
        <v>18.572669999999999</v>
      </c>
      <c r="K70" s="14">
        <f>[1]Dataark7a!K70*[1]Dataark9!$F$61/1000</f>
        <v>43.724068000000003</v>
      </c>
      <c r="L70" s="14">
        <f>[1]Dataark7a!L70*[1]Dataark9!$F$61/1000</f>
        <v>2.3840629999999998</v>
      </c>
      <c r="M70" s="14">
        <f>[1]Dataark7a!M70*[1]Dataark9!$F$61/1000</f>
        <v>825.77243299999998</v>
      </c>
    </row>
    <row r="71" spans="1:13" x14ac:dyDescent="0.2">
      <c r="A71" s="11" t="str">
        <f t="shared" si="4"/>
        <v>2025-priser (mio. kr.)</v>
      </c>
      <c r="B71" s="11" t="str">
        <f t="shared" si="4"/>
        <v>I alt (netto)</v>
      </c>
      <c r="C71" s="11" t="str">
        <f t="shared" si="4"/>
        <v>1 Driftskonti</v>
      </c>
      <c r="D71" s="4">
        <f t="shared" si="4"/>
        <v>2024</v>
      </c>
      <c r="E71" s="3">
        <v>621</v>
      </c>
      <c r="F71" s="1" t="s">
        <v>86</v>
      </c>
      <c r="G71" s="14">
        <f>[1]Dataark7a!G71*[1]Dataark9!$F$61/1000</f>
        <v>209.02808999999999</v>
      </c>
      <c r="H71" s="14">
        <f>[1]Dataark7a!H71*[1]Dataark9!$F$61/1000</f>
        <v>384.20020399999999</v>
      </c>
      <c r="I71" s="14">
        <f>[1]Dataark7a!I71*[1]Dataark9!$F$61/1000</f>
        <v>161.76577799999998</v>
      </c>
      <c r="J71" s="14">
        <f>[1]Dataark7a!J71*[1]Dataark9!$F$61/1000</f>
        <v>52.779151999999996</v>
      </c>
      <c r="K71" s="14">
        <f>[1]Dataark7a!K71*[1]Dataark9!$F$61/1000</f>
        <v>31.283178999999997</v>
      </c>
      <c r="L71" s="14">
        <f>[1]Dataark7a!L71*[1]Dataark9!$F$61/1000</f>
        <v>3.344325</v>
      </c>
      <c r="M71" s="14">
        <f>[1]Dataark7a!M71*[1]Dataark9!$F$61/1000</f>
        <v>842.40072799999984</v>
      </c>
    </row>
    <row r="72" spans="1:13" x14ac:dyDescent="0.2">
      <c r="A72" s="11" t="str">
        <f t="shared" si="4"/>
        <v>2025-priser (mio. kr.)</v>
      </c>
      <c r="B72" s="11" t="str">
        <f t="shared" si="4"/>
        <v>I alt (netto)</v>
      </c>
      <c r="C72" s="11" t="str">
        <f t="shared" si="4"/>
        <v>1 Driftskonti</v>
      </c>
      <c r="D72" s="4">
        <f t="shared" si="4"/>
        <v>2024</v>
      </c>
      <c r="E72" s="3">
        <v>630</v>
      </c>
      <c r="F72" s="1" t="s">
        <v>97</v>
      </c>
      <c r="G72" s="14">
        <f>[1]Dataark7a!G72*[1]Dataark9!$F$61/1000</f>
        <v>252.20462199999997</v>
      </c>
      <c r="H72" s="14">
        <f>[1]Dataark7a!H72*[1]Dataark9!$F$61/1000</f>
        <v>418.55601399999995</v>
      </c>
      <c r="I72" s="14">
        <f>[1]Dataark7a!I72*[1]Dataark9!$F$61/1000</f>
        <v>166.42916699999998</v>
      </c>
      <c r="J72" s="14">
        <f>[1]Dataark7a!J72*[1]Dataark9!$F$61/1000</f>
        <v>61.981490000000001</v>
      </c>
      <c r="K72" s="14">
        <f>[1]Dataark7a!K72*[1]Dataark9!$F$61/1000</f>
        <v>37.565324999999994</v>
      </c>
      <c r="L72" s="14">
        <f>[1]Dataark7a!L72*[1]Dataark9!$F$61/1000</f>
        <v>6.6243559999999997</v>
      </c>
      <c r="M72" s="14">
        <f>[1]Dataark7a!M72*[1]Dataark9!$F$61/1000</f>
        <v>943.36097399999994</v>
      </c>
    </row>
    <row r="73" spans="1:13" x14ac:dyDescent="0.2">
      <c r="A73" s="11" t="str">
        <f t="shared" si="4"/>
        <v>2025-priser (mio. kr.)</v>
      </c>
      <c r="B73" s="11" t="str">
        <f t="shared" si="4"/>
        <v>I alt (netto)</v>
      </c>
      <c r="C73" s="11" t="str">
        <f t="shared" si="4"/>
        <v>1 Driftskonti</v>
      </c>
      <c r="D73" s="4">
        <f t="shared" si="4"/>
        <v>2024</v>
      </c>
      <c r="E73" s="3">
        <v>657</v>
      </c>
      <c r="F73" s="1" t="s">
        <v>60</v>
      </c>
      <c r="G73" s="14">
        <f>[1]Dataark7a!G73*[1]Dataark9!$F$61/1000</f>
        <v>164.090732</v>
      </c>
      <c r="H73" s="14">
        <f>[1]Dataark7a!H73*[1]Dataark9!$F$61/1000</f>
        <v>369.04237499999999</v>
      </c>
      <c r="I73" s="14">
        <f>[1]Dataark7a!I73*[1]Dataark9!$F$61/1000</f>
        <v>97.811913999999987</v>
      </c>
      <c r="J73" s="14">
        <f>[1]Dataark7a!J73*[1]Dataark9!$F$61/1000</f>
        <v>105.403791</v>
      </c>
      <c r="K73" s="14">
        <f>[1]Dataark7a!K73*[1]Dataark9!$F$61/1000</f>
        <v>28.322543999999997</v>
      </c>
      <c r="L73" s="14">
        <f>[1]Dataark7a!L73*[1]Dataark9!$F$61/1000</f>
        <v>4.4186569999999996</v>
      </c>
      <c r="M73" s="14">
        <f>[1]Dataark7a!M73*[1]Dataark9!$F$61/1000</f>
        <v>769.09001299999989</v>
      </c>
    </row>
    <row r="74" spans="1:13" x14ac:dyDescent="0.2">
      <c r="A74" s="11" t="str">
        <f t="shared" si="4"/>
        <v>2025-priser (mio. kr.)</v>
      </c>
      <c r="B74" s="11" t="str">
        <f t="shared" si="4"/>
        <v>I alt (netto)</v>
      </c>
      <c r="C74" s="11" t="str">
        <f t="shared" si="4"/>
        <v>1 Driftskonti</v>
      </c>
      <c r="D74" s="4">
        <f t="shared" si="4"/>
        <v>2024</v>
      </c>
      <c r="E74" s="3">
        <v>661</v>
      </c>
      <c r="F74" s="1" t="s">
        <v>61</v>
      </c>
      <c r="G74" s="14">
        <f>[1]Dataark7a!G74*[1]Dataark9!$F$61/1000</f>
        <v>124.47733199999999</v>
      </c>
      <c r="H74" s="14">
        <f>[1]Dataark7a!H74*[1]Dataark9!$F$61/1000</f>
        <v>294.57644199999999</v>
      </c>
      <c r="I74" s="14">
        <f>[1]Dataark7a!I74*[1]Dataark9!$F$61/1000</f>
        <v>62.537321999999996</v>
      </c>
      <c r="J74" s="14">
        <f>[1]Dataark7a!J74*[1]Dataark9!$F$61/1000</f>
        <v>17.961877000000001</v>
      </c>
      <c r="K74" s="14">
        <f>[1]Dataark7a!K74*[1]Dataark9!$F$61/1000</f>
        <v>22.229131999999996</v>
      </c>
      <c r="L74" s="14">
        <f>[1]Dataark7a!L74*[1]Dataark9!$F$61/1000</f>
        <v>3.292475</v>
      </c>
      <c r="M74" s="14">
        <f>[1]Dataark7a!M74*[1]Dataark9!$F$61/1000</f>
        <v>525.07457999999997</v>
      </c>
    </row>
    <row r="75" spans="1:13" x14ac:dyDescent="0.2">
      <c r="A75" s="11" t="str">
        <f t="shared" si="4"/>
        <v>2025-priser (mio. kr.)</v>
      </c>
      <c r="B75" s="11" t="str">
        <f t="shared" si="4"/>
        <v>I alt (netto)</v>
      </c>
      <c r="C75" s="11" t="str">
        <f t="shared" si="4"/>
        <v>1 Driftskonti</v>
      </c>
      <c r="D75" s="4">
        <f t="shared" si="4"/>
        <v>2024</v>
      </c>
      <c r="E75" s="3">
        <v>665</v>
      </c>
      <c r="F75" s="1" t="s">
        <v>64</v>
      </c>
      <c r="G75" s="14">
        <f>[1]Dataark7a!G75*[1]Dataark9!$F$61/1000</f>
        <v>49.351866999999999</v>
      </c>
      <c r="H75" s="14">
        <f>[1]Dataark7a!H75*[1]Dataark9!$F$61/1000</f>
        <v>115.07796399999999</v>
      </c>
      <c r="I75" s="14">
        <f>[1]Dataark7a!I75*[1]Dataark9!$F$61/1000</f>
        <v>29.572128999999997</v>
      </c>
      <c r="J75" s="14">
        <f>[1]Dataark7a!J75*[1]Dataark9!$F$61/1000</f>
        <v>11.535588000000001</v>
      </c>
      <c r="K75" s="14">
        <f>[1]Dataark7a!K75*[1]Dataark9!$F$61/1000</f>
        <v>6.615022999999999</v>
      </c>
      <c r="L75" s="14">
        <f>[1]Dataark7a!L75*[1]Dataark9!$F$61/1000</f>
        <v>1.0598139999999998</v>
      </c>
      <c r="M75" s="14">
        <f>[1]Dataark7a!M75*[1]Dataark9!$F$61/1000</f>
        <v>213.21238499999998</v>
      </c>
    </row>
    <row r="76" spans="1:13" x14ac:dyDescent="0.2">
      <c r="A76" s="11" t="str">
        <f t="shared" si="4"/>
        <v>2025-priser (mio. kr.)</v>
      </c>
      <c r="B76" s="11" t="str">
        <f t="shared" si="4"/>
        <v>I alt (netto)</v>
      </c>
      <c r="C76" s="11" t="str">
        <f t="shared" si="4"/>
        <v>1 Driftskonti</v>
      </c>
      <c r="D76" s="4">
        <f t="shared" si="4"/>
        <v>2024</v>
      </c>
      <c r="E76" s="3">
        <v>671</v>
      </c>
      <c r="F76" s="1" t="s">
        <v>73</v>
      </c>
      <c r="G76" s="14">
        <f>[1]Dataark7a!G76*[1]Dataark9!$F$61/1000</f>
        <v>69.044496999999993</v>
      </c>
      <c r="H76" s="14">
        <f>[1]Dataark7a!H76*[1]Dataark9!$F$61/1000</f>
        <v>105.893255</v>
      </c>
      <c r="I76" s="14">
        <f>[1]Dataark7a!I76*[1]Dataark9!$F$61/1000</f>
        <v>36.172633999999995</v>
      </c>
      <c r="J76" s="14">
        <f>[1]Dataark7a!J76*[1]Dataark9!$F$61/1000</f>
        <v>9.1141929999999984</v>
      </c>
      <c r="K76" s="14">
        <f>[1]Dataark7a!K76*[1]Dataark9!$F$61/1000</f>
        <v>7.0650809999999993</v>
      </c>
      <c r="L76" s="14">
        <f>[1]Dataark7a!L76*[1]Dataark9!$F$61/1000</f>
        <v>1.3387669999999998</v>
      </c>
      <c r="M76" s="14">
        <f>[1]Dataark7a!M76*[1]Dataark9!$F$61/1000</f>
        <v>228.62842699999999</v>
      </c>
    </row>
    <row r="77" spans="1:13" x14ac:dyDescent="0.2">
      <c r="A77" s="11" t="str">
        <f t="shared" si="4"/>
        <v>2025-priser (mio. kr.)</v>
      </c>
      <c r="B77" s="11" t="str">
        <f t="shared" si="4"/>
        <v>I alt (netto)</v>
      </c>
      <c r="C77" s="11" t="str">
        <f t="shared" si="4"/>
        <v>1 Driftskonti</v>
      </c>
      <c r="D77" s="4">
        <f t="shared" si="4"/>
        <v>2024</v>
      </c>
      <c r="E77" s="3">
        <v>706</v>
      </c>
      <c r="F77" s="1" t="s">
        <v>74</v>
      </c>
      <c r="G77" s="14">
        <f>[1]Dataark7a!G77*[1]Dataark9!$F$61/1000</f>
        <v>190.343424</v>
      </c>
      <c r="H77" s="14">
        <f>[1]Dataark7a!H77*[1]Dataark9!$F$61/1000</f>
        <v>176.97234599999999</v>
      </c>
      <c r="I77" s="14">
        <f>[1]Dataark7a!I77*[1]Dataark9!$F$61/1000</f>
        <v>52.742856999999994</v>
      </c>
      <c r="J77" s="14">
        <f>[1]Dataark7a!J77*[1]Dataark9!$F$61/1000</f>
        <v>7.7453529999999988</v>
      </c>
      <c r="K77" s="14">
        <f>[1]Dataark7a!K77*[1]Dataark9!$F$61/1000</f>
        <v>10.982866999999999</v>
      </c>
      <c r="L77" s="14">
        <f>[1]Dataark7a!L77*[1]Dataark9!$F$61/1000</f>
        <v>1.2091419999999997</v>
      </c>
      <c r="M77" s="14">
        <f>[1]Dataark7a!M77*[1]Dataark9!$F$61/1000</f>
        <v>439.99598899999995</v>
      </c>
    </row>
    <row r="78" spans="1:13" x14ac:dyDescent="0.2">
      <c r="A78" s="11" t="str">
        <f t="shared" si="4"/>
        <v>2025-priser (mio. kr.)</v>
      </c>
      <c r="B78" s="11" t="str">
        <f t="shared" si="4"/>
        <v>I alt (netto)</v>
      </c>
      <c r="C78" s="11" t="str">
        <f t="shared" si="4"/>
        <v>1 Driftskonti</v>
      </c>
      <c r="D78" s="4">
        <f t="shared" si="4"/>
        <v>2024</v>
      </c>
      <c r="E78" s="3">
        <v>707</v>
      </c>
      <c r="F78" s="1" t="s">
        <v>65</v>
      </c>
      <c r="G78" s="14">
        <f>[1]Dataark7a!G78*[1]Dataark9!$F$61/1000</f>
        <v>122.86998199999999</v>
      </c>
      <c r="H78" s="14">
        <f>[1]Dataark7a!H78*[1]Dataark9!$F$61/1000</f>
        <v>237.98735199999999</v>
      </c>
      <c r="I78" s="14">
        <f>[1]Dataark7a!I78*[1]Dataark9!$F$61/1000</f>
        <v>51.314907999999996</v>
      </c>
      <c r="J78" s="14">
        <f>[1]Dataark7a!J78*[1]Dataark9!$F$61/1000</f>
        <v>16.893767</v>
      </c>
      <c r="K78" s="14">
        <f>[1]Dataark7a!K78*[1]Dataark9!$F$61/1000</f>
        <v>17.147831999999998</v>
      </c>
      <c r="L78" s="14">
        <f>[1]Dataark7a!L78*[1]Dataark9!$F$61/1000</f>
        <v>2.776049</v>
      </c>
      <c r="M78" s="14">
        <f>[1]Dataark7a!M78*[1]Dataark9!$F$61/1000</f>
        <v>448.98988999999995</v>
      </c>
    </row>
    <row r="79" spans="1:13" x14ac:dyDescent="0.2">
      <c r="A79" s="11" t="str">
        <f t="shared" si="4"/>
        <v>2025-priser (mio. kr.)</v>
      </c>
      <c r="B79" s="11" t="str">
        <f t="shared" si="4"/>
        <v>I alt (netto)</v>
      </c>
      <c r="C79" s="11" t="str">
        <f t="shared" si="4"/>
        <v>1 Driftskonti</v>
      </c>
      <c r="D79" s="4">
        <f t="shared" si="4"/>
        <v>2024</v>
      </c>
      <c r="E79" s="3">
        <v>710</v>
      </c>
      <c r="F79" s="1" t="s">
        <v>58</v>
      </c>
      <c r="G79" s="14">
        <f>[1]Dataark7a!G79*[1]Dataark9!$F$61/1000</f>
        <v>74.544744999999992</v>
      </c>
      <c r="H79" s="14">
        <f>[1]Dataark7a!H79*[1]Dataark9!$F$61/1000</f>
        <v>181.123457</v>
      </c>
      <c r="I79" s="14">
        <f>[1]Dataark7a!I79*[1]Dataark9!$F$61/1000</f>
        <v>75.685444999999987</v>
      </c>
      <c r="J79" s="14">
        <f>[1]Dataark7a!J79*[1]Dataark9!$F$61/1000</f>
        <v>28.007296</v>
      </c>
      <c r="K79" s="14">
        <f>[1]Dataark7a!K79*[1]Dataark9!$F$61/1000</f>
        <v>13.353448999999999</v>
      </c>
      <c r="L79" s="14">
        <f>[1]Dataark7a!L79*[1]Dataark9!$F$61/1000</f>
        <v>1.3719509999999997</v>
      </c>
      <c r="M79" s="14">
        <f>[1]Dataark7a!M79*[1]Dataark9!$F$61/1000</f>
        <v>374.086343</v>
      </c>
    </row>
    <row r="80" spans="1:13" x14ac:dyDescent="0.2">
      <c r="A80" s="11" t="str">
        <f t="shared" si="4"/>
        <v>2025-priser (mio. kr.)</v>
      </c>
      <c r="B80" s="11" t="str">
        <f t="shared" si="4"/>
        <v>I alt (netto)</v>
      </c>
      <c r="C80" s="11" t="str">
        <f t="shared" si="4"/>
        <v>1 Driftskonti</v>
      </c>
      <c r="D80" s="4">
        <f t="shared" si="4"/>
        <v>2024</v>
      </c>
      <c r="E80" s="3">
        <v>727</v>
      </c>
      <c r="F80" s="1" t="s">
        <v>66</v>
      </c>
      <c r="G80" s="14">
        <f>[1]Dataark7a!G80*[1]Dataark9!$F$61/1000</f>
        <v>57.811712999999997</v>
      </c>
      <c r="H80" s="14">
        <f>[1]Dataark7a!H80*[1]Dataark9!$F$61/1000</f>
        <v>119.72890899999999</v>
      </c>
      <c r="I80" s="14">
        <f>[1]Dataark7a!I80*[1]Dataark9!$F$61/1000</f>
        <v>33.922343999999995</v>
      </c>
      <c r="J80" s="14">
        <f>[1]Dataark7a!J80*[1]Dataark9!$F$61/1000</f>
        <v>17.877879999999998</v>
      </c>
      <c r="K80" s="14">
        <f>[1]Dataark7a!K80*[1]Dataark9!$F$61/1000</f>
        <v>11.978387</v>
      </c>
      <c r="L80" s="14">
        <f>[1]Dataark7a!L80*[1]Dataark9!$F$61/1000</f>
        <v>1.186328</v>
      </c>
      <c r="M80" s="14">
        <f>[1]Dataark7a!M80*[1]Dataark9!$F$61/1000</f>
        <v>242.505561</v>
      </c>
    </row>
    <row r="81" spans="1:13" x14ac:dyDescent="0.2">
      <c r="A81" s="11" t="str">
        <f t="shared" si="4"/>
        <v>2025-priser (mio. kr.)</v>
      </c>
      <c r="B81" s="11" t="str">
        <f t="shared" si="4"/>
        <v>I alt (netto)</v>
      </c>
      <c r="C81" s="11" t="str">
        <f t="shared" si="4"/>
        <v>1 Driftskonti</v>
      </c>
      <c r="D81" s="4">
        <f t="shared" si="4"/>
        <v>2024</v>
      </c>
      <c r="E81" s="3">
        <v>730</v>
      </c>
      <c r="F81" s="1" t="s">
        <v>67</v>
      </c>
      <c r="G81" s="14">
        <f>[1]Dataark7a!G81*[1]Dataark9!$F$61/1000</f>
        <v>224.07910799999999</v>
      </c>
      <c r="H81" s="14">
        <f>[1]Dataark7a!H81*[1]Dataark9!$F$61/1000</f>
        <v>637.25516599999992</v>
      </c>
      <c r="I81" s="14">
        <f>[1]Dataark7a!I81*[1]Dataark9!$F$61/1000</f>
        <v>157.80028999999999</v>
      </c>
      <c r="J81" s="14">
        <f>[1]Dataark7a!J81*[1]Dataark9!$F$61/1000</f>
        <v>17.724404</v>
      </c>
      <c r="K81" s="14">
        <f>[1]Dataark7a!K81*[1]Dataark9!$F$61/1000</f>
        <v>54.079549999999998</v>
      </c>
      <c r="L81" s="14">
        <f>[1]Dataark7a!L81*[1]Dataark9!$F$61/1000</f>
        <v>6.6689469999999993</v>
      </c>
      <c r="M81" s="14">
        <f>[1]Dataark7a!M81*[1]Dataark9!$F$61/1000</f>
        <v>1097.6074649999998</v>
      </c>
    </row>
    <row r="82" spans="1:13" x14ac:dyDescent="0.2">
      <c r="A82" s="11" t="str">
        <f t="shared" si="4"/>
        <v>2025-priser (mio. kr.)</v>
      </c>
      <c r="B82" s="11" t="str">
        <f t="shared" si="4"/>
        <v>I alt (netto)</v>
      </c>
      <c r="C82" s="11" t="str">
        <f t="shared" si="4"/>
        <v>1 Driftskonti</v>
      </c>
      <c r="D82" s="4">
        <f t="shared" si="4"/>
        <v>2024</v>
      </c>
      <c r="E82" s="3">
        <v>740</v>
      </c>
      <c r="F82" s="1" t="s">
        <v>70</v>
      </c>
      <c r="G82" s="14">
        <f>[1]Dataark7a!G82*[1]Dataark9!$F$61/1000</f>
        <v>195.90692899999996</v>
      </c>
      <c r="H82" s="14">
        <f>[1]Dataark7a!H82*[1]Dataark9!$F$61/1000</f>
        <v>396.60376100000002</v>
      </c>
      <c r="I82" s="14">
        <f>[1]Dataark7a!I82*[1]Dataark9!$F$61/1000</f>
        <v>144.37736200000001</v>
      </c>
      <c r="J82" s="14">
        <f>[1]Dataark7a!J82*[1]Dataark9!$F$61/1000</f>
        <v>96.210785999999999</v>
      </c>
      <c r="K82" s="14">
        <f>[1]Dataark7a!K82*[1]Dataark9!$F$61/1000</f>
        <v>32.878084999999999</v>
      </c>
      <c r="L82" s="14">
        <f>[1]Dataark7a!L82*[1]Dataark9!$F$61/1000</f>
        <v>4.9330090000000002</v>
      </c>
      <c r="M82" s="14">
        <f>[1]Dataark7a!M82*[1]Dataark9!$F$61/1000</f>
        <v>870.90993199999991</v>
      </c>
    </row>
    <row r="83" spans="1:13" x14ac:dyDescent="0.2">
      <c r="A83" s="11" t="str">
        <f t="shared" si="4"/>
        <v>2025-priser (mio. kr.)</v>
      </c>
      <c r="B83" s="11" t="str">
        <f t="shared" si="4"/>
        <v>I alt (netto)</v>
      </c>
      <c r="C83" s="11" t="str">
        <f t="shared" si="4"/>
        <v>1 Driftskonti</v>
      </c>
      <c r="D83" s="4">
        <f t="shared" si="4"/>
        <v>2024</v>
      </c>
      <c r="E83" s="3">
        <v>741</v>
      </c>
      <c r="F83" s="1" t="s">
        <v>69</v>
      </c>
      <c r="G83" s="14">
        <f>[1]Dataark7a!G83*[1]Dataark9!$F$61/1000</f>
        <v>16.654219999999999</v>
      </c>
      <c r="H83" s="14">
        <f>[1]Dataark7a!H83*[1]Dataark9!$F$61/1000</f>
        <v>35.932049999999997</v>
      </c>
      <c r="I83" s="14">
        <f>[1]Dataark7a!I83*[1]Dataark9!$F$61/1000</f>
        <v>9.8017240000000001</v>
      </c>
      <c r="J83" s="14">
        <f>[1]Dataark7a!J83*[1]Dataark9!$F$61/1000</f>
        <v>2.0739999999999999E-3</v>
      </c>
      <c r="K83" s="14">
        <f>[1]Dataark7a!K83*[1]Dataark9!$F$61/1000</f>
        <v>3.6761649999999997</v>
      </c>
      <c r="L83" s="14">
        <f>[1]Dataark7a!L83*[1]Dataark9!$F$61/1000</f>
        <v>0.17214199999999999</v>
      </c>
      <c r="M83" s="14">
        <f>[1]Dataark7a!M83*[1]Dataark9!$F$61/1000</f>
        <v>66.238375000000005</v>
      </c>
    </row>
    <row r="84" spans="1:13" x14ac:dyDescent="0.2">
      <c r="A84" s="11" t="str">
        <f t="shared" si="4"/>
        <v>2025-priser (mio. kr.)</v>
      </c>
      <c r="B84" s="11" t="str">
        <f t="shared" si="4"/>
        <v>I alt (netto)</v>
      </c>
      <c r="C84" s="11" t="str">
        <f t="shared" si="4"/>
        <v>1 Driftskonti</v>
      </c>
      <c r="D84" s="4">
        <f t="shared" si="4"/>
        <v>2024</v>
      </c>
      <c r="E84" s="3">
        <v>746</v>
      </c>
      <c r="F84" s="1" t="s">
        <v>71</v>
      </c>
      <c r="G84" s="14">
        <f>[1]Dataark7a!G84*[1]Dataark9!$F$61/1000</f>
        <v>98.862394999999992</v>
      </c>
      <c r="H84" s="14">
        <f>[1]Dataark7a!H84*[1]Dataark9!$F$61/1000</f>
        <v>311.72116299999999</v>
      </c>
      <c r="I84" s="14">
        <f>[1]Dataark7a!I84*[1]Dataark9!$F$61/1000</f>
        <v>75.909436999999997</v>
      </c>
      <c r="J84" s="14">
        <f>[1]Dataark7a!J84*[1]Dataark9!$F$61/1000</f>
        <v>3.5952789999999997</v>
      </c>
      <c r="K84" s="14">
        <f>[1]Dataark7a!K84*[1]Dataark9!$F$61/1000</f>
        <v>18.724072</v>
      </c>
      <c r="L84" s="14">
        <f>[1]Dataark7a!L84*[1]Dataark9!$F$61/1000</f>
        <v>2.6464240000000001</v>
      </c>
      <c r="M84" s="14">
        <f>[1]Dataark7a!M84*[1]Dataark9!$F$61/1000</f>
        <v>511.45876999999996</v>
      </c>
    </row>
    <row r="85" spans="1:13" x14ac:dyDescent="0.2">
      <c r="A85" s="11" t="str">
        <f t="shared" si="4"/>
        <v>2025-priser (mio. kr.)</v>
      </c>
      <c r="B85" s="11" t="str">
        <f t="shared" si="4"/>
        <v>I alt (netto)</v>
      </c>
      <c r="C85" s="11" t="str">
        <f t="shared" si="4"/>
        <v>1 Driftskonti</v>
      </c>
      <c r="D85" s="4">
        <f t="shared" si="4"/>
        <v>2024</v>
      </c>
      <c r="E85" s="3">
        <v>751</v>
      </c>
      <c r="F85" s="1" t="s">
        <v>76</v>
      </c>
      <c r="G85" s="14">
        <f>[1]Dataark7a!G85*[1]Dataark9!$F$61/1000</f>
        <v>746.66074000000003</v>
      </c>
      <c r="H85" s="14">
        <f>[1]Dataark7a!H85*[1]Dataark9!$F$61/1000</f>
        <v>1388.5533699999999</v>
      </c>
      <c r="I85" s="14">
        <f>[1]Dataark7a!I85*[1]Dataark9!$F$61/1000</f>
        <v>277.74800599999998</v>
      </c>
      <c r="J85" s="14">
        <f>[1]Dataark7a!J85*[1]Dataark9!$F$61/1000</f>
        <v>137.34131699999998</v>
      </c>
      <c r="K85" s="14">
        <f>[1]Dataark7a!K85*[1]Dataark9!$F$61/1000</f>
        <v>98.614551999999989</v>
      </c>
      <c r="L85" s="14">
        <f>[1]Dataark7a!L85*[1]Dataark9!$F$61/1000</f>
        <v>8.3551089999999988</v>
      </c>
      <c r="M85" s="14">
        <f>[1]Dataark7a!M85*[1]Dataark9!$F$61/1000</f>
        <v>2657.2730939999997</v>
      </c>
    </row>
    <row r="86" spans="1:13" x14ac:dyDescent="0.2">
      <c r="A86" s="11" t="str">
        <f t="shared" ref="A86:D101" si="5">A85</f>
        <v>2025-priser (mio. kr.)</v>
      </c>
      <c r="B86" s="11" t="str">
        <f t="shared" si="5"/>
        <v>I alt (netto)</v>
      </c>
      <c r="C86" s="11" t="str">
        <f t="shared" si="5"/>
        <v>1 Driftskonti</v>
      </c>
      <c r="D86" s="4">
        <f t="shared" si="5"/>
        <v>2024</v>
      </c>
      <c r="E86" s="3">
        <v>756</v>
      </c>
      <c r="F86" s="1" t="s">
        <v>63</v>
      </c>
      <c r="G86" s="14">
        <f>[1]Dataark7a!G86*[1]Dataark9!$F$61/1000</f>
        <v>106.94580999999999</v>
      </c>
      <c r="H86" s="14">
        <f>[1]Dataark7a!H86*[1]Dataark9!$F$61/1000</f>
        <v>182.870802</v>
      </c>
      <c r="I86" s="14">
        <f>[1]Dataark7a!I86*[1]Dataark9!$F$61/1000</f>
        <v>40.578846999999996</v>
      </c>
      <c r="J86" s="14">
        <f>[1]Dataark7a!J86*[1]Dataark9!$F$61/1000</f>
        <v>39.861242999999995</v>
      </c>
      <c r="K86" s="14">
        <f>[1]Dataark7a!K86*[1]Dataark9!$F$61/1000</f>
        <v>22.248835</v>
      </c>
      <c r="L86" s="14">
        <f>[1]Dataark7a!L86*[1]Dataark9!$F$61/1000</f>
        <v>1.858304</v>
      </c>
      <c r="M86" s="14">
        <f>[1]Dataark7a!M86*[1]Dataark9!$F$61/1000</f>
        <v>394.36384099999998</v>
      </c>
    </row>
    <row r="87" spans="1:13" x14ac:dyDescent="0.2">
      <c r="A87" s="11" t="str">
        <f t="shared" si="5"/>
        <v>2025-priser (mio. kr.)</v>
      </c>
      <c r="B87" s="11" t="str">
        <f t="shared" si="5"/>
        <v>I alt (netto)</v>
      </c>
      <c r="C87" s="11" t="str">
        <f t="shared" si="5"/>
        <v>1 Driftskonti</v>
      </c>
      <c r="D87" s="4">
        <f t="shared" si="5"/>
        <v>2024</v>
      </c>
      <c r="E87" s="3">
        <v>760</v>
      </c>
      <c r="F87" s="1" t="s">
        <v>68</v>
      </c>
      <c r="G87" s="14">
        <f>[1]Dataark7a!G87*[1]Dataark9!$F$61/1000</f>
        <v>189.82492400000001</v>
      </c>
      <c r="H87" s="14">
        <f>[1]Dataark7a!H87*[1]Dataark9!$F$61/1000</f>
        <v>294.98813100000001</v>
      </c>
      <c r="I87" s="14">
        <f>[1]Dataark7a!I87*[1]Dataark9!$F$61/1000</f>
        <v>78.973771999999997</v>
      </c>
      <c r="J87" s="14">
        <f>[1]Dataark7a!J87*[1]Dataark9!$F$61/1000</f>
        <v>22.279945000000001</v>
      </c>
      <c r="K87" s="14">
        <f>[1]Dataark7a!K87*[1]Dataark9!$F$61/1000</f>
        <v>22.003066</v>
      </c>
      <c r="L87" s="14">
        <f>[1]Dataark7a!L87*[1]Dataark9!$F$61/1000</f>
        <v>2.5333909999999995</v>
      </c>
      <c r="M87" s="14">
        <f>[1]Dataark7a!M87*[1]Dataark9!$F$61/1000</f>
        <v>610.60322899999994</v>
      </c>
    </row>
    <row r="88" spans="1:13" x14ac:dyDescent="0.2">
      <c r="A88" s="11" t="str">
        <f t="shared" si="5"/>
        <v>2025-priser (mio. kr.)</v>
      </c>
      <c r="B88" s="11" t="str">
        <f t="shared" si="5"/>
        <v>I alt (netto)</v>
      </c>
      <c r="C88" s="11" t="str">
        <f t="shared" si="5"/>
        <v>1 Driftskonti</v>
      </c>
      <c r="D88" s="4">
        <f t="shared" si="5"/>
        <v>2024</v>
      </c>
      <c r="E88" s="3">
        <v>766</v>
      </c>
      <c r="F88" s="1" t="s">
        <v>59</v>
      </c>
      <c r="G88" s="14">
        <f>[1]Dataark7a!G88*[1]Dataark9!$F$61/1000</f>
        <v>87.355842999999993</v>
      </c>
      <c r="H88" s="14">
        <f>[1]Dataark7a!H88*[1]Dataark9!$F$61/1000</f>
        <v>192.21520899999999</v>
      </c>
      <c r="I88" s="14">
        <f>[1]Dataark7a!I88*[1]Dataark9!$F$61/1000</f>
        <v>91.398068999999992</v>
      </c>
      <c r="J88" s="14">
        <f>[1]Dataark7a!J88*[1]Dataark9!$F$61/1000</f>
        <v>31.281104999999997</v>
      </c>
      <c r="K88" s="14">
        <f>[1]Dataark7a!K88*[1]Dataark9!$F$61/1000</f>
        <v>18.481413999999997</v>
      </c>
      <c r="L88" s="14">
        <f>[1]Dataark7a!L88*[1]Dataark9!$F$61/1000</f>
        <v>1.5389079999999999</v>
      </c>
      <c r="M88" s="14">
        <f>[1]Dataark7a!M88*[1]Dataark9!$F$61/1000</f>
        <v>422.27054799999996</v>
      </c>
    </row>
    <row r="89" spans="1:13" x14ac:dyDescent="0.2">
      <c r="A89" s="11" t="str">
        <f t="shared" si="5"/>
        <v>2025-priser (mio. kr.)</v>
      </c>
      <c r="B89" s="11" t="str">
        <f t="shared" si="5"/>
        <v>I alt (netto)</v>
      </c>
      <c r="C89" s="11" t="str">
        <f t="shared" si="5"/>
        <v>1 Driftskonti</v>
      </c>
      <c r="D89" s="4">
        <f t="shared" si="5"/>
        <v>2024</v>
      </c>
      <c r="E89" s="3">
        <v>773</v>
      </c>
      <c r="F89" s="1" t="s">
        <v>52</v>
      </c>
      <c r="G89" s="14">
        <f>[1]Dataark7a!G89*[1]Dataark9!$F$61/1000</f>
        <v>45.083574999999996</v>
      </c>
      <c r="H89" s="14">
        <f>[1]Dataark7a!H89*[1]Dataark9!$F$61/1000</f>
        <v>156.10997999999998</v>
      </c>
      <c r="I89" s="14">
        <f>[1]Dataark7a!I89*[1]Dataark9!$F$61/1000</f>
        <v>44.025835000000001</v>
      </c>
      <c r="J89" s="14">
        <f>[1]Dataark7a!J89*[1]Dataark9!$F$61/1000</f>
        <v>17.907952999999999</v>
      </c>
      <c r="K89" s="14">
        <f>[1]Dataark7a!K89*[1]Dataark9!$F$61/1000</f>
        <v>12.251117999999998</v>
      </c>
      <c r="L89" s="14">
        <f>[1]Dataark7a!L89*[1]Dataark9!$F$61/1000</f>
        <v>1.0079639999999999</v>
      </c>
      <c r="M89" s="14">
        <f>[1]Dataark7a!M89*[1]Dataark9!$F$61/1000</f>
        <v>276.38642499999997</v>
      </c>
    </row>
    <row r="90" spans="1:13" x14ac:dyDescent="0.2">
      <c r="A90" s="11" t="str">
        <f t="shared" si="5"/>
        <v>2025-priser (mio. kr.)</v>
      </c>
      <c r="B90" s="11" t="str">
        <f t="shared" si="5"/>
        <v>I alt (netto)</v>
      </c>
      <c r="C90" s="11" t="str">
        <f t="shared" si="5"/>
        <v>1 Driftskonti</v>
      </c>
      <c r="D90" s="4">
        <f t="shared" si="5"/>
        <v>2024</v>
      </c>
      <c r="E90" s="3">
        <v>779</v>
      </c>
      <c r="F90" s="1" t="s">
        <v>72</v>
      </c>
      <c r="G90" s="14">
        <f>[1]Dataark7a!G90*[1]Dataark9!$F$61/1000</f>
        <v>109.611937</v>
      </c>
      <c r="H90" s="14">
        <f>[1]Dataark7a!H90*[1]Dataark9!$F$61/1000</f>
        <v>285.54313499999995</v>
      </c>
      <c r="I90" s="14">
        <f>[1]Dataark7a!I90*[1]Dataark9!$F$61/1000</f>
        <v>76.969250999999986</v>
      </c>
      <c r="J90" s="14">
        <f>[1]Dataark7a!J90*[1]Dataark9!$F$61/1000</f>
        <v>7.3658109999999999</v>
      </c>
      <c r="K90" s="14">
        <f>[1]Dataark7a!K90*[1]Dataark9!$F$61/1000</f>
        <v>22.748669</v>
      </c>
      <c r="L90" s="14">
        <f>[1]Dataark7a!L90*[1]Dataark9!$F$61/1000</f>
        <v>2.744939</v>
      </c>
      <c r="M90" s="14">
        <f>[1]Dataark7a!M90*[1]Dataark9!$F$61/1000</f>
        <v>504.98374199999995</v>
      </c>
    </row>
    <row r="91" spans="1:13" x14ac:dyDescent="0.2">
      <c r="A91" s="11" t="str">
        <f t="shared" si="5"/>
        <v>2025-priser (mio. kr.)</v>
      </c>
      <c r="B91" s="11" t="str">
        <f t="shared" si="5"/>
        <v>I alt (netto)</v>
      </c>
      <c r="C91" s="11" t="str">
        <f t="shared" si="5"/>
        <v>1 Driftskonti</v>
      </c>
      <c r="D91" s="4">
        <f t="shared" si="5"/>
        <v>2024</v>
      </c>
      <c r="E91" s="3">
        <v>787</v>
      </c>
      <c r="F91" s="1" t="s">
        <v>54</v>
      </c>
      <c r="G91" s="14">
        <f>[1]Dataark7a!G91*[1]Dataark9!$F$61/1000</f>
        <v>144.56194799999997</v>
      </c>
      <c r="H91" s="14">
        <f>[1]Dataark7a!H91*[1]Dataark9!$F$61/1000</f>
        <v>256.16803599999997</v>
      </c>
      <c r="I91" s="14">
        <f>[1]Dataark7a!I91*[1]Dataark9!$F$61/1000</f>
        <v>55.000405999999998</v>
      </c>
      <c r="J91" s="14">
        <f>[1]Dataark7a!J91*[1]Dataark9!$F$61/1000</f>
        <v>50.885589999999993</v>
      </c>
      <c r="K91" s="14">
        <f>[1]Dataark7a!K91*[1]Dataark9!$F$61/1000</f>
        <v>24.112323999999997</v>
      </c>
      <c r="L91" s="14">
        <f>[1]Dataark7a!L91*[1]Dataark9!$F$61/1000</f>
        <v>2.4846519999999996</v>
      </c>
      <c r="M91" s="14">
        <f>[1]Dataark7a!M91*[1]Dataark9!$F$61/1000</f>
        <v>533.21295599999996</v>
      </c>
    </row>
    <row r="92" spans="1:13" x14ac:dyDescent="0.2">
      <c r="A92" s="11" t="str">
        <f t="shared" si="5"/>
        <v>2025-priser (mio. kr.)</v>
      </c>
      <c r="B92" s="11" t="str">
        <f t="shared" si="5"/>
        <v>I alt (netto)</v>
      </c>
      <c r="C92" s="11" t="str">
        <f t="shared" si="5"/>
        <v>1 Driftskonti</v>
      </c>
      <c r="D92" s="4">
        <f t="shared" si="5"/>
        <v>2024</v>
      </c>
      <c r="E92" s="3">
        <v>791</v>
      </c>
      <c r="F92" s="1" t="s">
        <v>75</v>
      </c>
      <c r="G92" s="14">
        <f>[1]Dataark7a!G92*[1]Dataark9!$F$61/1000</f>
        <v>228.63879699999998</v>
      </c>
      <c r="H92" s="14">
        <f>[1]Dataark7a!H92*[1]Dataark9!$F$61/1000</f>
        <v>413.49856499999993</v>
      </c>
      <c r="I92" s="14">
        <f>[1]Dataark7a!I92*[1]Dataark9!$F$61/1000</f>
        <v>157.62192599999997</v>
      </c>
      <c r="J92" s="14">
        <f>[1]Dataark7a!J92*[1]Dataark9!$F$61/1000</f>
        <v>93.187930999999992</v>
      </c>
      <c r="K92" s="14">
        <f>[1]Dataark7a!K92*[1]Dataark9!$F$61/1000</f>
        <v>35.530731000000003</v>
      </c>
      <c r="L92" s="14">
        <f>[1]Dataark7a!L92*[1]Dataark9!$F$61/1000</f>
        <v>7.0194529999999995</v>
      </c>
      <c r="M92" s="14">
        <f>[1]Dataark7a!M92*[1]Dataark9!$F$61/1000</f>
        <v>935.49740299999996</v>
      </c>
    </row>
    <row r="93" spans="1:13" x14ac:dyDescent="0.2">
      <c r="A93" s="11" t="str">
        <f t="shared" si="5"/>
        <v>2025-priser (mio. kr.)</v>
      </c>
      <c r="B93" s="11" t="str">
        <f t="shared" si="5"/>
        <v>I alt (netto)</v>
      </c>
      <c r="C93" s="11" t="str">
        <f t="shared" si="5"/>
        <v>1 Driftskonti</v>
      </c>
      <c r="D93" s="4">
        <f t="shared" si="5"/>
        <v>2024</v>
      </c>
      <c r="E93" s="3">
        <v>810</v>
      </c>
      <c r="F93" s="1" t="s">
        <v>46</v>
      </c>
      <c r="G93" s="14">
        <f>[1]Dataark7a!G93*[1]Dataark9!$F$61/1000</f>
        <v>89.509692000000001</v>
      </c>
      <c r="H93" s="14">
        <f>[1]Dataark7a!H93*[1]Dataark9!$F$61/1000</f>
        <v>224.12473599999998</v>
      </c>
      <c r="I93" s="14">
        <f>[1]Dataark7a!I93*[1]Dataark9!$F$61/1000</f>
        <v>48.191464000000003</v>
      </c>
      <c r="J93" s="14">
        <f>[1]Dataark7a!J93*[1]Dataark9!$F$61/1000</f>
        <v>13.027830999999999</v>
      </c>
      <c r="K93" s="14">
        <f>[1]Dataark7a!K93*[1]Dataark9!$F$61/1000</f>
        <v>17.134350999999999</v>
      </c>
      <c r="L93" s="14">
        <f>[1]Dataark7a!L93*[1]Dataark9!$F$61/1000</f>
        <v>1.6996429999999998</v>
      </c>
      <c r="M93" s="14">
        <f>[1]Dataark7a!M93*[1]Dataark9!$F$61/1000</f>
        <v>393.68771699999996</v>
      </c>
    </row>
    <row r="94" spans="1:13" x14ac:dyDescent="0.2">
      <c r="A94" s="11" t="str">
        <f t="shared" si="5"/>
        <v>2025-priser (mio. kr.)</v>
      </c>
      <c r="B94" s="11" t="str">
        <f t="shared" si="5"/>
        <v>I alt (netto)</v>
      </c>
      <c r="C94" s="11" t="str">
        <f t="shared" si="5"/>
        <v>1 Driftskonti</v>
      </c>
      <c r="D94" s="4">
        <f t="shared" si="5"/>
        <v>2024</v>
      </c>
      <c r="E94" s="3">
        <v>813</v>
      </c>
      <c r="F94" s="1" t="s">
        <v>47</v>
      </c>
      <c r="G94" s="14">
        <f>[1]Dataark7a!G94*[1]Dataark9!$F$61/1000</f>
        <v>215.10698399999998</v>
      </c>
      <c r="H94" s="14">
        <f>[1]Dataark7a!H94*[1]Dataark9!$F$61/1000</f>
        <v>357.18946499999998</v>
      </c>
      <c r="I94" s="14">
        <f>[1]Dataark7a!I94*[1]Dataark9!$F$61/1000</f>
        <v>67.903796999999997</v>
      </c>
      <c r="J94" s="14">
        <f>[1]Dataark7a!J94*[1]Dataark9!$F$61/1000</f>
        <v>41.241489999999999</v>
      </c>
      <c r="K94" s="14">
        <f>[1]Dataark7a!K94*[1]Dataark9!$F$61/1000</f>
        <v>38.042344999999997</v>
      </c>
      <c r="L94" s="14">
        <f>[1]Dataark7a!L94*[1]Dataark9!$F$61/1000</f>
        <v>3.2354399999999996</v>
      </c>
      <c r="M94" s="14">
        <f>[1]Dataark7a!M94*[1]Dataark9!$F$61/1000</f>
        <v>722.71952099999999</v>
      </c>
    </row>
    <row r="95" spans="1:13" x14ac:dyDescent="0.2">
      <c r="A95" s="11" t="str">
        <f t="shared" si="5"/>
        <v>2025-priser (mio. kr.)</v>
      </c>
      <c r="B95" s="11" t="str">
        <f t="shared" si="5"/>
        <v>I alt (netto)</v>
      </c>
      <c r="C95" s="11" t="str">
        <f t="shared" si="5"/>
        <v>1 Driftskonti</v>
      </c>
      <c r="D95" s="4">
        <f t="shared" si="5"/>
        <v>2024</v>
      </c>
      <c r="E95" s="3">
        <v>820</v>
      </c>
      <c r="F95" s="1" t="s">
        <v>138</v>
      </c>
      <c r="G95" s="14">
        <f>[1]Dataark7a!G95*[1]Dataark9!$F$61/1000</f>
        <v>88.427064000000001</v>
      </c>
      <c r="H95" s="14">
        <f>[1]Dataark7a!H95*[1]Dataark9!$F$61/1000</f>
        <v>211.22030799999999</v>
      </c>
      <c r="I95" s="14">
        <f>[1]Dataark7a!I95*[1]Dataark9!$F$61/1000</f>
        <v>79.809594000000004</v>
      </c>
      <c r="J95" s="14">
        <f>[1]Dataark7a!J95*[1]Dataark9!$F$61/1000</f>
        <v>11.418406999999998</v>
      </c>
      <c r="K95" s="14">
        <f>[1]Dataark7a!K95*[1]Dataark9!$F$61/1000</f>
        <v>16.000909999999998</v>
      </c>
      <c r="L95" s="14">
        <f>[1]Dataark7a!L95*[1]Dataark9!$F$61/1000</f>
        <v>1.3947649999999998</v>
      </c>
      <c r="M95" s="14">
        <f>[1]Dataark7a!M95*[1]Dataark9!$F$61/1000</f>
        <v>408.27104799999995</v>
      </c>
    </row>
    <row r="96" spans="1:13" x14ac:dyDescent="0.2">
      <c r="A96" s="11" t="str">
        <f t="shared" si="5"/>
        <v>2025-priser (mio. kr.)</v>
      </c>
      <c r="B96" s="11" t="str">
        <f t="shared" si="5"/>
        <v>I alt (netto)</v>
      </c>
      <c r="C96" s="11" t="str">
        <f t="shared" si="5"/>
        <v>1 Driftskonti</v>
      </c>
      <c r="D96" s="4">
        <f t="shared" si="5"/>
        <v>2024</v>
      </c>
      <c r="E96" s="3">
        <v>825</v>
      </c>
      <c r="F96" s="1" t="s">
        <v>50</v>
      </c>
      <c r="G96" s="14">
        <f>[1]Dataark7a!G96*[1]Dataark9!$F$61/1000</f>
        <v>9.0208629999999985</v>
      </c>
      <c r="H96" s="14">
        <f>[1]Dataark7a!H96*[1]Dataark9!$F$61/1000</f>
        <v>23.565824999999997</v>
      </c>
      <c r="I96" s="14">
        <f>[1]Dataark7a!I96*[1]Dataark9!$F$61/1000</f>
        <v>10.887463</v>
      </c>
      <c r="J96" s="14">
        <f>[1]Dataark7a!J96*[1]Dataark9!$F$61/1000</f>
        <v>0.23021399999999997</v>
      </c>
      <c r="K96" s="14">
        <f>[1]Dataark7a!K96*[1]Dataark9!$F$61/1000</f>
        <v>0.98203899999999988</v>
      </c>
      <c r="L96" s="14">
        <f>[1]Dataark7a!L96*[1]Dataark9!$F$61/1000</f>
        <v>0.37746799999999997</v>
      </c>
      <c r="M96" s="14">
        <f>[1]Dataark7a!M96*[1]Dataark9!$F$61/1000</f>
        <v>45.063871999999996</v>
      </c>
    </row>
    <row r="97" spans="1:13" x14ac:dyDescent="0.2">
      <c r="A97" s="11" t="str">
        <f t="shared" si="5"/>
        <v>2025-priser (mio. kr.)</v>
      </c>
      <c r="B97" s="11" t="str">
        <f t="shared" si="5"/>
        <v>I alt (netto)</v>
      </c>
      <c r="C97" s="11" t="str">
        <f t="shared" si="5"/>
        <v>1 Driftskonti</v>
      </c>
      <c r="D97" s="4">
        <f t="shared" si="5"/>
        <v>2024</v>
      </c>
      <c r="E97" s="3">
        <v>840</v>
      </c>
      <c r="F97" s="1" t="s">
        <v>53</v>
      </c>
      <c r="G97" s="14">
        <f>[1]Dataark7a!G97*[1]Dataark9!$F$61/1000</f>
        <v>78.687559999999991</v>
      </c>
      <c r="H97" s="14">
        <f>[1]Dataark7a!H97*[1]Dataark9!$F$61/1000</f>
        <v>138.81074599999999</v>
      </c>
      <c r="I97" s="14">
        <f>[1]Dataark7a!I97*[1]Dataark9!$F$61/1000</f>
        <v>24.007587000000001</v>
      </c>
      <c r="J97" s="14">
        <f>[1]Dataark7a!J97*[1]Dataark9!$F$61/1000</f>
        <v>25.642935999999999</v>
      </c>
      <c r="K97" s="14">
        <f>[1]Dataark7a!K97*[1]Dataark9!$F$61/1000</f>
        <v>12.838059999999999</v>
      </c>
      <c r="L97" s="14">
        <f>[1]Dataark7a!L97*[1]Dataark9!$F$61/1000</f>
        <v>1.1552179999999999</v>
      </c>
      <c r="M97" s="14">
        <f>[1]Dataark7a!M97*[1]Dataark9!$F$61/1000</f>
        <v>281.14210699999995</v>
      </c>
    </row>
    <row r="98" spans="1:13" x14ac:dyDescent="0.2">
      <c r="A98" s="11" t="str">
        <f t="shared" si="5"/>
        <v>2025-priser (mio. kr.)</v>
      </c>
      <c r="B98" s="11" t="str">
        <f t="shared" si="5"/>
        <v>I alt (netto)</v>
      </c>
      <c r="C98" s="11" t="str">
        <f t="shared" si="5"/>
        <v>1 Driftskonti</v>
      </c>
      <c r="D98" s="4">
        <f t="shared" si="5"/>
        <v>2024</v>
      </c>
      <c r="E98" s="3">
        <v>846</v>
      </c>
      <c r="F98" s="1" t="s">
        <v>51</v>
      </c>
      <c r="G98" s="14">
        <f>[1]Dataark7a!G98*[1]Dataark9!$F$61/1000</f>
        <v>140.53527700000001</v>
      </c>
      <c r="H98" s="14">
        <f>[1]Dataark7a!H98*[1]Dataark9!$F$61/1000</f>
        <v>250.34942899999999</v>
      </c>
      <c r="I98" s="14">
        <f>[1]Dataark7a!I98*[1]Dataark9!$F$61/1000</f>
        <v>39.038901999999993</v>
      </c>
      <c r="J98" s="14">
        <f>[1]Dataark7a!J98*[1]Dataark9!$F$61/1000</f>
        <v>9.0519730000000003</v>
      </c>
      <c r="K98" s="14">
        <f>[1]Dataark7a!K98*[1]Dataark9!$F$61/1000</f>
        <v>16.078685</v>
      </c>
      <c r="L98" s="14">
        <f>[1]Dataark7a!L98*[1]Dataark9!$F$61/1000</f>
        <v>1.7276419999999999</v>
      </c>
      <c r="M98" s="14">
        <f>[1]Dataark7a!M98*[1]Dataark9!$F$61/1000</f>
        <v>456.78190799999993</v>
      </c>
    </row>
    <row r="99" spans="1:13" x14ac:dyDescent="0.2">
      <c r="A99" s="11" t="str">
        <f t="shared" si="5"/>
        <v>2025-priser (mio. kr.)</v>
      </c>
      <c r="B99" s="11" t="str">
        <f t="shared" si="5"/>
        <v>I alt (netto)</v>
      </c>
      <c r="C99" s="11" t="str">
        <f t="shared" si="5"/>
        <v>1 Driftskonti</v>
      </c>
      <c r="D99" s="4">
        <f t="shared" si="5"/>
        <v>2024</v>
      </c>
      <c r="E99" s="3">
        <v>849</v>
      </c>
      <c r="F99" s="1" t="s">
        <v>49</v>
      </c>
      <c r="G99" s="14">
        <f>[1]Dataark7a!G99*[1]Dataark9!$F$61/1000</f>
        <v>188.06098699999998</v>
      </c>
      <c r="H99" s="14">
        <f>[1]Dataark7a!H99*[1]Dataark9!$F$61/1000</f>
        <v>140.63068099999998</v>
      </c>
      <c r="I99" s="14">
        <f>[1]Dataark7a!I99*[1]Dataark9!$F$61/1000</f>
        <v>38.781725999999992</v>
      </c>
      <c r="J99" s="14">
        <f>[1]Dataark7a!J99*[1]Dataark9!$F$61/1000</f>
        <v>29.388579999999997</v>
      </c>
      <c r="K99" s="14">
        <f>[1]Dataark7a!K99*[1]Dataark9!$F$61/1000</f>
        <v>14.827025999999998</v>
      </c>
      <c r="L99" s="14">
        <f>[1]Dataark7a!L99*[1]Dataark9!$F$61/1000</f>
        <v>2.2876219999999998</v>
      </c>
      <c r="M99" s="14">
        <f>[1]Dataark7a!M99*[1]Dataark9!$F$61/1000</f>
        <v>413.97662199999996</v>
      </c>
    </row>
    <row r="100" spans="1:13" x14ac:dyDescent="0.2">
      <c r="A100" s="11" t="str">
        <f t="shared" si="5"/>
        <v>2025-priser (mio. kr.)</v>
      </c>
      <c r="B100" s="11" t="str">
        <f t="shared" si="5"/>
        <v>I alt (netto)</v>
      </c>
      <c r="C100" s="11" t="str">
        <f t="shared" si="5"/>
        <v>1 Driftskonti</v>
      </c>
      <c r="D100" s="4">
        <f t="shared" si="5"/>
        <v>2024</v>
      </c>
      <c r="E100" s="3">
        <v>851</v>
      </c>
      <c r="F100" s="1" t="s">
        <v>56</v>
      </c>
      <c r="G100" s="14">
        <f>[1]Dataark7a!G100*[1]Dataark9!$F$61/1000</f>
        <v>397.77349699999996</v>
      </c>
      <c r="H100" s="14">
        <f>[1]Dataark7a!H100*[1]Dataark9!$F$61/1000</f>
        <v>1103.8201320000001</v>
      </c>
      <c r="I100" s="14">
        <f>[1]Dataark7a!I100*[1]Dataark9!$F$61/1000</f>
        <v>341.54631999999992</v>
      </c>
      <c r="J100" s="14">
        <f>[1]Dataark7a!J100*[1]Dataark9!$F$61/1000</f>
        <v>131.89810399999999</v>
      </c>
      <c r="K100" s="14">
        <f>[1]Dataark7a!K100*[1]Dataark9!$F$61/1000</f>
        <v>95.468294</v>
      </c>
      <c r="L100" s="14">
        <f>[1]Dataark7a!L100*[1]Dataark9!$F$61/1000</f>
        <v>9.795501999999999</v>
      </c>
      <c r="M100" s="14">
        <f>[1]Dataark7a!M100*[1]Dataark9!$F$61/1000</f>
        <v>2080.3018489999999</v>
      </c>
    </row>
    <row r="101" spans="1:13" x14ac:dyDescent="0.2">
      <c r="A101" s="11" t="str">
        <f t="shared" si="5"/>
        <v>2025-priser (mio. kr.)</v>
      </c>
      <c r="B101" s="11" t="str">
        <f t="shared" si="5"/>
        <v>I alt (netto)</v>
      </c>
      <c r="C101" s="11" t="str">
        <f t="shared" si="5"/>
        <v>1 Driftskonti</v>
      </c>
      <c r="D101" s="4">
        <f t="shared" si="5"/>
        <v>2024</v>
      </c>
      <c r="E101" s="3">
        <v>860</v>
      </c>
      <c r="F101" s="1" t="s">
        <v>48</v>
      </c>
      <c r="G101" s="14">
        <f>[1]Dataark7a!G101*[1]Dataark9!$F$61/1000</f>
        <v>183.48574299999999</v>
      </c>
      <c r="H101" s="14">
        <f>[1]Dataark7a!H101*[1]Dataark9!$F$61/1000</f>
        <v>396.66390699999994</v>
      </c>
      <c r="I101" s="14">
        <f>[1]Dataark7a!I101*[1]Dataark9!$F$61/1000</f>
        <v>100.165904</v>
      </c>
      <c r="J101" s="14">
        <f>[1]Dataark7a!J101*[1]Dataark9!$F$61/1000</f>
        <v>22.217724999999998</v>
      </c>
      <c r="K101" s="14">
        <f>[1]Dataark7a!K101*[1]Dataark9!$F$61/1000</f>
        <v>26.885261999999997</v>
      </c>
      <c r="L101" s="14">
        <f>[1]Dataark7a!L101*[1]Dataark9!$F$61/1000</f>
        <v>3.1192959999999998</v>
      </c>
      <c r="M101" s="14">
        <f>[1]Dataark7a!M101*[1]Dataark9!$F$61/1000</f>
        <v>732.53783699999997</v>
      </c>
    </row>
    <row r="102" spans="1:13" x14ac:dyDescent="0.2">
      <c r="A102" s="11" t="str">
        <f t="shared" ref="A102" si="6">A101</f>
        <v>2025-priser (mio. kr.)</v>
      </c>
      <c r="D102" s="4"/>
      <c r="E102" s="3"/>
      <c r="F102" s="1" t="s">
        <v>170</v>
      </c>
      <c r="G102" s="14">
        <f>[1]Dataark7a!G102*[1]Dataark9!$F$61/1000</f>
        <v>15821.422929</v>
      </c>
      <c r="H102" s="14">
        <f>[1]Dataark7a!H102*[1]Dataark9!$F$61/1000</f>
        <v>28752.953960999999</v>
      </c>
      <c r="I102" s="14">
        <f>[1]Dataark7a!I102*[1]Dataark9!$F$61/1000</f>
        <v>7578.5349579999993</v>
      </c>
      <c r="J102" s="14">
        <f>[1]Dataark7a!J102*[1]Dataark9!$F$61/1000</f>
        <v>3354.4388609999996</v>
      </c>
      <c r="K102" s="14">
        <f>[1]Dataark7a!K102*[1]Dataark9!$F$61/1000</f>
        <v>2406.6343419999998</v>
      </c>
      <c r="L102" s="14">
        <f>[1]Dataark7a!L102*[1]Dataark9!$F$61/1000</f>
        <v>240.64414599999998</v>
      </c>
      <c r="M102" s="14">
        <f>[1]Dataark7a!M102*[1]Dataark9!$F$61/1000</f>
        <v>58154.629196999995</v>
      </c>
    </row>
    <row r="105" spans="1:13" x14ac:dyDescent="0.2">
      <c r="A105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22"/>
  <sheetViews>
    <sheetView workbookViewId="0">
      <selection activeCell="A2" sqref="A2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0</v>
      </c>
    </row>
    <row r="2" spans="1:8" s="23" customFormat="1" ht="18" x14ac:dyDescent="0.25">
      <c r="A2" s="23" t="s">
        <v>26</v>
      </c>
    </row>
    <row r="4" spans="1:8" s="25" customFormat="1" ht="42.75" x14ac:dyDescent="0.2">
      <c r="A4" s="24"/>
      <c r="B4" s="24"/>
      <c r="C4" s="25" t="s">
        <v>27</v>
      </c>
      <c r="D4" s="25" t="s">
        <v>28</v>
      </c>
      <c r="E4" s="25" t="s">
        <v>29</v>
      </c>
      <c r="F4" s="25" t="s">
        <v>30</v>
      </c>
      <c r="G4" s="25" t="s">
        <v>4</v>
      </c>
      <c r="H4" s="25" t="s">
        <v>5</v>
      </c>
    </row>
    <row r="5" spans="1:8" x14ac:dyDescent="0.2">
      <c r="A5" s="20">
        <v>320</v>
      </c>
      <c r="B5" s="21" t="s">
        <v>8</v>
      </c>
      <c r="C5" s="27">
        <f>E5/G5</f>
        <v>2.8195851423058369</v>
      </c>
      <c r="D5" s="27">
        <f>F5/H5</f>
        <v>2.7901907356948228</v>
      </c>
      <c r="E5">
        <f>VLOOKUP(A5,'Dataark 4'!$C$4:$L$101,9)</f>
        <v>2338</v>
      </c>
      <c r="F5">
        <f>VLOOKUP(A5,'Dataark 4'!$C$4:$L$101,10)</f>
        <v>1536</v>
      </c>
      <c r="G5">
        <f>VLOOKUP(A5,'Dataark 3'!$C$4:$I$101,3)</f>
        <v>829.2</v>
      </c>
      <c r="H5">
        <f>VLOOKUP(A5,'Dataark 3'!$C$4:$I$101,7)</f>
        <v>550.5</v>
      </c>
    </row>
    <row r="6" spans="1:8" x14ac:dyDescent="0.2">
      <c r="A6" s="20">
        <v>253</v>
      </c>
      <c r="B6" s="21" t="s">
        <v>9</v>
      </c>
      <c r="C6" s="27">
        <f t="shared" ref="C6:D22" si="0">E6/G6</f>
        <v>3.4336911042386755</v>
      </c>
      <c r="D6" s="27">
        <f t="shared" si="0"/>
        <v>3.3573606875519819</v>
      </c>
      <c r="E6">
        <f>VLOOKUP(A6,'Dataark 4'!$C$4:$L$101,9)</f>
        <v>3775</v>
      </c>
      <c r="F6">
        <f>VLOOKUP(A6,'Dataark 4'!$C$4:$L$101,10)</f>
        <v>2422</v>
      </c>
      <c r="G6">
        <f>VLOOKUP(A6,'Dataark 3'!$C$4:$I$101,3)</f>
        <v>1099.4000000000001</v>
      </c>
      <c r="H6">
        <f>VLOOKUP(A6,'Dataark 3'!$C$4:$I$101,7)</f>
        <v>721.40000000000009</v>
      </c>
    </row>
    <row r="7" spans="1:8" x14ac:dyDescent="0.2">
      <c r="A7" s="20">
        <v>376</v>
      </c>
      <c r="B7" s="21" t="s">
        <v>10</v>
      </c>
      <c r="C7" s="27">
        <f t="shared" si="0"/>
        <v>2.8007101642254772</v>
      </c>
      <c r="D7" s="27">
        <f t="shared" si="0"/>
        <v>2.768939393939394</v>
      </c>
      <c r="E7">
        <f>VLOOKUP(A7,'Dataark 4'!$C$4:$L$101,9)</f>
        <v>4417</v>
      </c>
      <c r="F7">
        <f>VLOOKUP(A7,'Dataark 4'!$C$4:$L$101,10)</f>
        <v>2924</v>
      </c>
      <c r="G7">
        <f>VLOOKUP(A7,'Dataark 3'!$C$4:$I$101,3)</f>
        <v>1577.1</v>
      </c>
      <c r="H7">
        <f>VLOOKUP(A7,'Dataark 3'!$C$4:$I$101,7)</f>
        <v>1056</v>
      </c>
    </row>
    <row r="8" spans="1:8" x14ac:dyDescent="0.2">
      <c r="A8" s="20">
        <v>316</v>
      </c>
      <c r="B8" s="21" t="s">
        <v>11</v>
      </c>
      <c r="C8" s="27">
        <f t="shared" si="0"/>
        <v>3.8641686182669792</v>
      </c>
      <c r="D8" s="27">
        <f t="shared" si="0"/>
        <v>3.7902846941651793</v>
      </c>
      <c r="E8">
        <f>VLOOKUP(A8,'Dataark 4'!$C$4:$L$101,9)</f>
        <v>6270</v>
      </c>
      <c r="F8">
        <f>VLOOKUP(A8,'Dataark 4'!$C$4:$L$101,10)</f>
        <v>4034</v>
      </c>
      <c r="G8">
        <f>VLOOKUP(A8,'Dataark 3'!$C$4:$I$101,3)</f>
        <v>1622.6</v>
      </c>
      <c r="H8">
        <f>VLOOKUP(A8,'Dataark 3'!$C$4:$I$101,7)</f>
        <v>1064.3</v>
      </c>
    </row>
    <row r="9" spans="1:8" x14ac:dyDescent="0.2">
      <c r="A9" s="20">
        <v>326</v>
      </c>
      <c r="B9" s="21" t="s">
        <v>12</v>
      </c>
      <c r="C9" s="27">
        <f t="shared" si="0"/>
        <v>2.6994127722045511</v>
      </c>
      <c r="D9" s="27">
        <f t="shared" si="0"/>
        <v>2.7189853349187474</v>
      </c>
      <c r="E9">
        <f>VLOOKUP(A9,'Dataark 4'!$C$4:$L$101,9)</f>
        <v>4413</v>
      </c>
      <c r="F9">
        <f>VLOOKUP(A9,'Dataark 4'!$C$4:$L$101,10)</f>
        <v>2744</v>
      </c>
      <c r="G9">
        <f>VLOOKUP(A9,'Dataark 3'!$C$4:$I$101,3)</f>
        <v>1634.8</v>
      </c>
      <c r="H9">
        <f>VLOOKUP(A9,'Dataark 3'!$C$4:$I$101,7)</f>
        <v>1009.2</v>
      </c>
    </row>
    <row r="10" spans="1:8" x14ac:dyDescent="0.2">
      <c r="A10" s="20">
        <v>259</v>
      </c>
      <c r="B10" s="21" t="s">
        <v>13</v>
      </c>
      <c r="C10" s="27">
        <f t="shared" si="0"/>
        <v>3.333333333333333</v>
      </c>
      <c r="D10" s="27">
        <f t="shared" si="0"/>
        <v>3.5267809604940905</v>
      </c>
      <c r="E10">
        <f>VLOOKUP(A10,'Dataark 4'!$C$4:$L$101,9)</f>
        <v>4673</v>
      </c>
      <c r="F10">
        <f>VLOOKUP(A10,'Dataark 4'!$C$4:$L$101,10)</f>
        <v>3312</v>
      </c>
      <c r="G10">
        <f>VLOOKUP(A10,'Dataark 3'!$C$4:$I$101,3)</f>
        <v>1401.9</v>
      </c>
      <c r="H10">
        <f>VLOOKUP(A10,'Dataark 3'!$C$4:$I$101,7)</f>
        <v>939.09999999999991</v>
      </c>
    </row>
    <row r="11" spans="1:8" x14ac:dyDescent="0.2">
      <c r="A11" s="20">
        <v>350</v>
      </c>
      <c r="B11" s="21" t="s">
        <v>14</v>
      </c>
      <c r="C11" s="27">
        <f t="shared" si="0"/>
        <v>3.3281493001555207</v>
      </c>
      <c r="D11" s="27">
        <f t="shared" si="0"/>
        <v>3.2757306226175351</v>
      </c>
      <c r="E11">
        <f>VLOOKUP(A11,'Dataark 4'!$C$4:$L$101,9)</f>
        <v>1926</v>
      </c>
      <c r="F11">
        <f>VLOOKUP(A11,'Dataark 4'!$C$4:$L$101,10)</f>
        <v>1289</v>
      </c>
      <c r="G11">
        <f>VLOOKUP(A11,'Dataark 3'!$C$4:$I$101,3)</f>
        <v>578.70000000000005</v>
      </c>
      <c r="H11">
        <f>VLOOKUP(A11,'Dataark 3'!$C$4:$I$101,7)</f>
        <v>393.5</v>
      </c>
    </row>
    <row r="12" spans="1:8" x14ac:dyDescent="0.2">
      <c r="A12" s="20">
        <v>360</v>
      </c>
      <c r="B12" s="21" t="s">
        <v>15</v>
      </c>
      <c r="C12" s="27">
        <f t="shared" si="0"/>
        <v>2.3745031650228179</v>
      </c>
      <c r="D12" s="27">
        <f t="shared" si="0"/>
        <v>2.5961207391254448</v>
      </c>
      <c r="E12">
        <f>VLOOKUP(A12,'Dataark 4'!$C$4:$L$101,9)</f>
        <v>3226</v>
      </c>
      <c r="F12">
        <f>VLOOKUP(A12,'Dataark 4'!$C$4:$L$101,10)</f>
        <v>2262</v>
      </c>
      <c r="G12">
        <f>VLOOKUP(A12,'Dataark 3'!$C$4:$I$101,3)</f>
        <v>1358.6</v>
      </c>
      <c r="H12">
        <f>VLOOKUP(A12,'Dataark 3'!$C$4:$I$101,7)</f>
        <v>871.3</v>
      </c>
    </row>
    <row r="13" spans="1:8" x14ac:dyDescent="0.2">
      <c r="A13" s="20">
        <v>370</v>
      </c>
      <c r="B13" s="21" t="s">
        <v>16</v>
      </c>
      <c r="C13" s="27">
        <f t="shared" ref="C13" si="1">E13/G13</f>
        <v>3.3060796645702304</v>
      </c>
      <c r="D13" s="27">
        <f t="shared" ref="D13" si="2">F13/H13</f>
        <v>3.3391074816464572</v>
      </c>
      <c r="E13">
        <f>VLOOKUP(A13,'Dataark 4'!$C$4:$L$101,9)</f>
        <v>6308</v>
      </c>
      <c r="F13">
        <f>VLOOKUP(A13,'Dataark 4'!$C$4:$L$101,10)</f>
        <v>4048</v>
      </c>
      <c r="G13">
        <f>VLOOKUP(A13,'Dataark 3'!$C$4:$I$101,3)</f>
        <v>1908</v>
      </c>
      <c r="H13">
        <f>VLOOKUP(A13,'Dataark 3'!$C$4:$I$101,7)</f>
        <v>1212.3</v>
      </c>
    </row>
    <row r="14" spans="1:8" x14ac:dyDescent="0.2">
      <c r="A14" s="20">
        <v>306</v>
      </c>
      <c r="B14" s="21" t="s">
        <v>17</v>
      </c>
      <c r="C14" s="27">
        <f t="shared" ref="C14:C21" si="3">E14/G14</f>
        <v>2.4217365623154166</v>
      </c>
      <c r="D14" s="27">
        <f t="shared" ref="D14:D21" si="4">F14/H14</f>
        <v>2.4860735317523477</v>
      </c>
      <c r="E14">
        <f>VLOOKUP(A14,'Dataark 4'!$C$4:$L$101,9)</f>
        <v>2460</v>
      </c>
      <c r="F14">
        <f>VLOOKUP(A14,'Dataark 4'!$C$4:$L$101,10)</f>
        <v>1562</v>
      </c>
      <c r="G14">
        <f>VLOOKUP(A14,'Dataark 3'!$C$4:$I$101,3)</f>
        <v>1015.8</v>
      </c>
      <c r="H14">
        <f>VLOOKUP(A14,'Dataark 3'!$C$4:$I$101,7)</f>
        <v>628.29999999999995</v>
      </c>
    </row>
    <row r="15" spans="1:8" x14ac:dyDescent="0.2">
      <c r="A15" s="20">
        <v>329</v>
      </c>
      <c r="B15" s="21" t="s">
        <v>18</v>
      </c>
      <c r="C15" s="27">
        <f t="shared" si="3"/>
        <v>2.2630285788180524</v>
      </c>
      <c r="D15" s="27">
        <f t="shared" si="4"/>
        <v>2.3271434215725009</v>
      </c>
      <c r="E15">
        <f>VLOOKUP(A15,'Dataark 4'!$C$4:$L$101,9)</f>
        <v>1750</v>
      </c>
      <c r="F15">
        <f>VLOOKUP(A15,'Dataark 4'!$C$4:$L$101,10)</f>
        <v>1178</v>
      </c>
      <c r="G15">
        <f>VLOOKUP(A15,'Dataark 3'!$C$4:$I$101,3)</f>
        <v>773.3</v>
      </c>
      <c r="H15">
        <f>VLOOKUP(A15,'Dataark 3'!$C$4:$I$101,7)</f>
        <v>506.20000000000005</v>
      </c>
    </row>
    <row r="16" spans="1:8" x14ac:dyDescent="0.2">
      <c r="A16" s="20">
        <v>265</v>
      </c>
      <c r="B16" s="21" t="s">
        <v>19</v>
      </c>
      <c r="C16" s="27">
        <f t="shared" si="3"/>
        <v>3.3448367401114947</v>
      </c>
      <c r="D16" s="27">
        <f t="shared" si="4"/>
        <v>3.4071935710384649</v>
      </c>
      <c r="E16">
        <f>VLOOKUP(A16,'Dataark 4'!$C$4:$L$101,9)</f>
        <v>6300</v>
      </c>
      <c r="F16">
        <f>VLOOKUP(A16,'Dataark 4'!$C$4:$L$101,10)</f>
        <v>4367</v>
      </c>
      <c r="G16">
        <f>VLOOKUP(A16,'Dataark 3'!$C$4:$I$101,3)</f>
        <v>1883.5</v>
      </c>
      <c r="H16">
        <f>VLOOKUP(A16,'Dataark 3'!$C$4:$I$101,7)</f>
        <v>1281.6999999999998</v>
      </c>
    </row>
    <row r="17" spans="1:8" x14ac:dyDescent="0.2">
      <c r="A17" s="20">
        <v>330</v>
      </c>
      <c r="B17" s="21" t="s">
        <v>20</v>
      </c>
      <c r="C17" s="27">
        <f t="shared" si="3"/>
        <v>4.0277437380520569</v>
      </c>
      <c r="D17" s="27">
        <f t="shared" si="4"/>
        <v>4.035955056179775</v>
      </c>
      <c r="E17">
        <f>VLOOKUP(A17,'Dataark 4'!$C$4:$L$101,9)</f>
        <v>8217</v>
      </c>
      <c r="F17">
        <f>VLOOKUP(A17,'Dataark 4'!$C$4:$L$101,10)</f>
        <v>5388</v>
      </c>
      <c r="G17">
        <f>VLOOKUP(A17,'Dataark 3'!$C$4:$I$101,3)</f>
        <v>2040.1</v>
      </c>
      <c r="H17">
        <f>VLOOKUP(A17,'Dataark 3'!$C$4:$I$101,7)</f>
        <v>1335</v>
      </c>
    </row>
    <row r="18" spans="1:8" x14ac:dyDescent="0.2">
      <c r="A18" s="20">
        <v>269</v>
      </c>
      <c r="B18" s="21" t="s">
        <v>21</v>
      </c>
      <c r="C18" s="27">
        <f t="shared" si="3"/>
        <v>3.1064412973960711</v>
      </c>
      <c r="D18" s="27">
        <f t="shared" si="4"/>
        <v>2.6764600501612321</v>
      </c>
      <c r="E18">
        <f>VLOOKUP(A18,'Dataark 4'!$C$4:$L$101,9)</f>
        <v>1360</v>
      </c>
      <c r="F18">
        <f>VLOOKUP(A18,'Dataark 4'!$C$4:$L$101,10)</f>
        <v>747</v>
      </c>
      <c r="G18">
        <f>VLOOKUP(A18,'Dataark 3'!$C$4:$I$101,3)</f>
        <v>437.8</v>
      </c>
      <c r="H18">
        <f>VLOOKUP(A18,'Dataark 3'!$C$4:$I$101,7)</f>
        <v>279.10000000000002</v>
      </c>
    </row>
    <row r="19" spans="1:8" x14ac:dyDescent="0.2">
      <c r="A19" s="20">
        <v>340</v>
      </c>
      <c r="B19" s="21" t="s">
        <v>22</v>
      </c>
      <c r="C19" s="27">
        <f t="shared" si="3"/>
        <v>3.5387045813586098</v>
      </c>
      <c r="D19" s="27">
        <f t="shared" si="4"/>
        <v>3.5124798711755227</v>
      </c>
      <c r="E19">
        <f>VLOOKUP(A19,'Dataark 4'!$C$4:$L$101,9)</f>
        <v>2688</v>
      </c>
      <c r="F19">
        <f>VLOOKUP(A19,'Dataark 4'!$C$4:$L$101,10)</f>
        <v>1745</v>
      </c>
      <c r="G19">
        <f>VLOOKUP(A19,'Dataark 3'!$C$4:$I$101,3)</f>
        <v>759.6</v>
      </c>
      <c r="H19">
        <f>VLOOKUP(A19,'Dataark 3'!$C$4:$I$101,7)</f>
        <v>496.80000000000007</v>
      </c>
    </row>
    <row r="20" spans="1:8" x14ac:dyDescent="0.2">
      <c r="A20" s="20">
        <v>336</v>
      </c>
      <c r="B20" s="21" t="s">
        <v>23</v>
      </c>
      <c r="C20" s="27">
        <f t="shared" si="3"/>
        <v>3.6398026315789473</v>
      </c>
      <c r="D20" s="27">
        <f t="shared" si="4"/>
        <v>3.7401380670611442</v>
      </c>
      <c r="E20">
        <f>VLOOKUP(A20,'Dataark 4'!$C$4:$L$101,9)</f>
        <v>2213</v>
      </c>
      <c r="F20">
        <f>VLOOKUP(A20,'Dataark 4'!$C$4:$L$101,10)</f>
        <v>1517</v>
      </c>
      <c r="G20">
        <f>VLOOKUP(A20,'Dataark 3'!$C$4:$I$101,3)</f>
        <v>608</v>
      </c>
      <c r="H20">
        <f>VLOOKUP(A20,'Dataark 3'!$C$4:$I$101,7)</f>
        <v>405.59999999999997</v>
      </c>
    </row>
    <row r="21" spans="1:8" x14ac:dyDescent="0.2">
      <c r="A21" s="20">
        <v>390</v>
      </c>
      <c r="B21" s="21" t="s">
        <v>24</v>
      </c>
      <c r="C21" s="27">
        <f t="shared" si="3"/>
        <v>1.8386559490187557</v>
      </c>
      <c r="D21" s="27">
        <f t="shared" si="4"/>
        <v>1.8577697760774163</v>
      </c>
      <c r="E21">
        <f>VLOOKUP(A21,'Dataark 4'!$C$4:$L$101,9)</f>
        <v>2539</v>
      </c>
      <c r="F21">
        <f>VLOOKUP(A21,'Dataark 4'!$C$4:$L$101,10)</f>
        <v>1651</v>
      </c>
      <c r="G21">
        <f>VLOOKUP(A21,'Dataark 3'!$C$4:$I$101,3)</f>
        <v>1380.9</v>
      </c>
      <c r="H21">
        <f>VLOOKUP(A21,'Dataark 3'!$C$4:$I$101,7)</f>
        <v>888.7</v>
      </c>
    </row>
    <row r="22" spans="1:8" x14ac:dyDescent="0.2">
      <c r="B22" s="1" t="s">
        <v>25</v>
      </c>
      <c r="C22" s="27">
        <f t="shared" si="0"/>
        <v>3.1025907132233028</v>
      </c>
      <c r="D22" s="27">
        <f t="shared" si="0"/>
        <v>3.1326343573575777</v>
      </c>
      <c r="E22">
        <f>SUM(E5:E21)</f>
        <v>64873</v>
      </c>
      <c r="F22">
        <f t="shared" ref="F22:H22" si="5">SUM(F5:F21)</f>
        <v>42726</v>
      </c>
      <c r="G22">
        <f t="shared" si="5"/>
        <v>20909.3</v>
      </c>
      <c r="H22">
        <f t="shared" si="5"/>
        <v>13639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22"/>
  <sheetViews>
    <sheetView workbookViewId="0">
      <selection activeCell="A2" sqref="A2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0</v>
      </c>
    </row>
    <row r="2" spans="1:8" s="23" customFormat="1" ht="18" x14ac:dyDescent="0.25">
      <c r="A2" s="23" t="s">
        <v>31</v>
      </c>
    </row>
    <row r="4" spans="1:8" s="25" customFormat="1" ht="42.75" x14ac:dyDescent="0.2">
      <c r="A4" s="24"/>
      <c r="B4" s="24"/>
      <c r="C4" s="25" t="s">
        <v>32</v>
      </c>
      <c r="D4" s="25" t="s">
        <v>33</v>
      </c>
      <c r="E4" s="25" t="s">
        <v>34</v>
      </c>
      <c r="F4" s="25" t="s">
        <v>35</v>
      </c>
      <c r="G4" s="25" t="s">
        <v>6</v>
      </c>
      <c r="H4" s="25" t="s">
        <v>7</v>
      </c>
    </row>
    <row r="5" spans="1:8" x14ac:dyDescent="0.2">
      <c r="A5" s="20">
        <v>320</v>
      </c>
      <c r="B5" s="21" t="s">
        <v>8</v>
      </c>
      <c r="C5" s="26">
        <f>E5/G5</f>
        <v>3.5701621073961499E-2</v>
      </c>
      <c r="D5" s="26">
        <f>F5/H5</f>
        <v>8.9169675090252712E-2</v>
      </c>
      <c r="E5">
        <f>VLOOKUP(A5,'Dataark 5'!$B$4:$H$101,3)</f>
        <v>281.89999999999998</v>
      </c>
      <c r="F5">
        <f>VLOOKUP(A5,'Dataark 5'!$B$4:$H$101,7)</f>
        <v>197.60000000000002</v>
      </c>
      <c r="G5">
        <f>VLOOKUP(A5,'Dataark 2'!$A$5:$E$103,4)</f>
        <v>7896</v>
      </c>
      <c r="H5">
        <f>VLOOKUP(A5,'Dataark 2'!$A$5:$E$103,5)</f>
        <v>2216</v>
      </c>
    </row>
    <row r="6" spans="1:8" x14ac:dyDescent="0.2">
      <c r="A6" s="20">
        <v>253</v>
      </c>
      <c r="B6" s="21" t="s">
        <v>9</v>
      </c>
      <c r="C6" s="26">
        <f t="shared" ref="C6:D22" si="0">E6/G6</f>
        <v>2.6118884588667259E-2</v>
      </c>
      <c r="D6" s="26">
        <f t="shared" si="0"/>
        <v>6.2058918743930082E-2</v>
      </c>
      <c r="E6">
        <f>VLOOKUP(A6,'Dataark 5'!$B$4:$H$101,3)</f>
        <v>263.2</v>
      </c>
      <c r="F6">
        <f>VLOOKUP(A6,'Dataark 5'!$B$4:$H$101,7)</f>
        <v>191.70000000000002</v>
      </c>
      <c r="G6">
        <f>VLOOKUP(A6,'Dataark 2'!$A$5:$E$103,4)</f>
        <v>10077</v>
      </c>
      <c r="H6">
        <f>VLOOKUP(A6,'Dataark 2'!$A$5:$E$103,5)</f>
        <v>3089</v>
      </c>
    </row>
    <row r="7" spans="1:8" x14ac:dyDescent="0.2">
      <c r="A7" s="20">
        <v>376</v>
      </c>
      <c r="B7" s="21" t="s">
        <v>10</v>
      </c>
      <c r="C7" s="26">
        <f t="shared" si="0"/>
        <v>3.0022483798439359E-2</v>
      </c>
      <c r="D7" s="26">
        <f t="shared" si="0"/>
        <v>7.6349792339640052E-2</v>
      </c>
      <c r="E7">
        <f>VLOOKUP(A7,'Dataark 5'!$B$4:$H$101,3)</f>
        <v>454</v>
      </c>
      <c r="F7">
        <f>VLOOKUP(A7,'Dataark 5'!$B$4:$H$101,7)</f>
        <v>330.9</v>
      </c>
      <c r="G7">
        <f>VLOOKUP(A7,'Dataark 2'!$A$5:$E$103,4)</f>
        <v>15122</v>
      </c>
      <c r="H7">
        <f>VLOOKUP(A7,'Dataark 2'!$A$5:$E$103,5)</f>
        <v>4334</v>
      </c>
    </row>
    <row r="8" spans="1:8" x14ac:dyDescent="0.2">
      <c r="A8" s="20">
        <v>316</v>
      </c>
      <c r="B8" s="21" t="s">
        <v>11</v>
      </c>
      <c r="C8" s="26">
        <f t="shared" si="0"/>
        <v>1.9972872160054257E-2</v>
      </c>
      <c r="D8" s="26">
        <f t="shared" si="0"/>
        <v>5.3420853319868726E-2</v>
      </c>
      <c r="E8">
        <f>VLOOKUP(A8,'Dataark 5'!$B$4:$H$101,3)</f>
        <v>294.5</v>
      </c>
      <c r="F8">
        <f>VLOOKUP(A8,'Dataark 5'!$B$4:$H$101,7)</f>
        <v>211.60000000000002</v>
      </c>
      <c r="G8">
        <f>VLOOKUP(A8,'Dataark 2'!$A$5:$E$103,4)</f>
        <v>14745</v>
      </c>
      <c r="H8">
        <f>VLOOKUP(A8,'Dataark 2'!$A$5:$E$103,5)</f>
        <v>3961</v>
      </c>
    </row>
    <row r="9" spans="1:8" x14ac:dyDescent="0.2">
      <c r="A9" s="20">
        <v>326</v>
      </c>
      <c r="B9" s="21" t="s">
        <v>12</v>
      </c>
      <c r="C9" s="26">
        <f t="shared" si="0"/>
        <v>2.3571235712357121E-2</v>
      </c>
      <c r="D9" s="26">
        <f t="shared" si="0"/>
        <v>6.1473547549496917E-2</v>
      </c>
      <c r="E9">
        <f>VLOOKUP(A9,'Dataark 5'!$B$4:$H$101,3)</f>
        <v>261.89999999999998</v>
      </c>
      <c r="F9">
        <f>VLOOKUP(A9,'Dataark 5'!$B$4:$H$101,7)</f>
        <v>189.4</v>
      </c>
      <c r="G9">
        <f>VLOOKUP(A9,'Dataark 2'!$A$5:$E$103,4)</f>
        <v>11111</v>
      </c>
      <c r="H9">
        <f>VLOOKUP(A9,'Dataark 2'!$A$5:$E$103,5)</f>
        <v>3081</v>
      </c>
    </row>
    <row r="10" spans="1:8" x14ac:dyDescent="0.2">
      <c r="A10" s="20">
        <v>259</v>
      </c>
      <c r="B10" s="21" t="s">
        <v>13</v>
      </c>
      <c r="C10" s="26">
        <f t="shared" si="0"/>
        <v>3.9670206336873001E-2</v>
      </c>
      <c r="D10" s="26">
        <f t="shared" si="0"/>
        <v>8.9173625107975815E-2</v>
      </c>
      <c r="E10">
        <f>VLOOKUP(A10,'Dataark 5'!$B$4:$H$101,3)</f>
        <v>459.5</v>
      </c>
      <c r="F10">
        <f>VLOOKUP(A10,'Dataark 5'!$B$4:$H$101,7)</f>
        <v>309.7</v>
      </c>
      <c r="G10">
        <f>VLOOKUP(A10,'Dataark 2'!$A$5:$E$103,4)</f>
        <v>11583</v>
      </c>
      <c r="H10">
        <f>VLOOKUP(A10,'Dataark 2'!$A$5:$E$103,5)</f>
        <v>3473</v>
      </c>
    </row>
    <row r="11" spans="1:8" x14ac:dyDescent="0.2">
      <c r="A11" s="20">
        <v>350</v>
      </c>
      <c r="B11" s="21" t="s">
        <v>14</v>
      </c>
      <c r="C11" s="26">
        <f t="shared" si="0"/>
        <v>2.6711635750421587E-2</v>
      </c>
      <c r="D11" s="26">
        <f t="shared" si="0"/>
        <v>7.2647975077881621E-2</v>
      </c>
      <c r="E11">
        <f>VLOOKUP(A11,'Dataark 5'!$B$4:$H$101,3)</f>
        <v>158.4</v>
      </c>
      <c r="F11">
        <f>VLOOKUP(A11,'Dataark 5'!$B$4:$H$101,7)</f>
        <v>116.6</v>
      </c>
      <c r="G11">
        <f>VLOOKUP(A11,'Dataark 2'!$A$5:$E$103,4)</f>
        <v>5930</v>
      </c>
      <c r="H11">
        <f>VLOOKUP(A11,'Dataark 2'!$A$5:$E$103,5)</f>
        <v>1605</v>
      </c>
    </row>
    <row r="12" spans="1:8" x14ac:dyDescent="0.2">
      <c r="A12" s="20">
        <v>360</v>
      </c>
      <c r="B12" s="21" t="s">
        <v>15</v>
      </c>
      <c r="C12" s="26">
        <f t="shared" si="0"/>
        <v>2.8608781895230369E-2</v>
      </c>
      <c r="D12" s="26">
        <f t="shared" si="0"/>
        <v>6.8341869398207425E-2</v>
      </c>
      <c r="E12">
        <f>VLOOKUP(A12,'Dataark 5'!$B$4:$H$101,3)</f>
        <v>317.3</v>
      </c>
      <c r="F12">
        <f>VLOOKUP(A12,'Dataark 5'!$B$4:$H$101,7)</f>
        <v>213.5</v>
      </c>
      <c r="G12">
        <f>VLOOKUP(A12,'Dataark 2'!$A$5:$E$103,4)</f>
        <v>11091</v>
      </c>
      <c r="H12">
        <f>VLOOKUP(A12,'Dataark 2'!$A$5:$E$103,5)</f>
        <v>3124</v>
      </c>
    </row>
    <row r="13" spans="1:8" x14ac:dyDescent="0.2">
      <c r="A13" s="20">
        <v>370</v>
      </c>
      <c r="B13" s="21" t="s">
        <v>16</v>
      </c>
      <c r="C13" s="26">
        <f t="shared" ref="C13" si="1">E13/G13</f>
        <v>2.6554061817763989E-2</v>
      </c>
      <c r="D13" s="26">
        <f t="shared" ref="D13" si="2">F13/H13</f>
        <v>6.5834854940150137E-2</v>
      </c>
      <c r="E13">
        <f>VLOOKUP(A13,'Dataark 5'!$B$4:$H$101,3)</f>
        <v>462.2</v>
      </c>
      <c r="F13">
        <f>VLOOKUP(A13,'Dataark 5'!$B$4:$H$101,7)</f>
        <v>324.5</v>
      </c>
      <c r="G13">
        <f>VLOOKUP(A13,'Dataark 2'!$A$5:$E$103,4)</f>
        <v>17406</v>
      </c>
      <c r="H13">
        <f>VLOOKUP(A13,'Dataark 2'!$A$5:$E$103,5)</f>
        <v>4929</v>
      </c>
    </row>
    <row r="14" spans="1:8" x14ac:dyDescent="0.2">
      <c r="A14" s="20">
        <v>306</v>
      </c>
      <c r="B14" s="21" t="s">
        <v>17</v>
      </c>
      <c r="C14" s="26">
        <f t="shared" ref="C14:C21" si="3">E14/G14</f>
        <v>2.9383983572895275E-2</v>
      </c>
      <c r="D14" s="26">
        <f t="shared" ref="D14:D21" si="4">F14/H14</f>
        <v>7.695536054940863E-2</v>
      </c>
      <c r="E14">
        <f>VLOOKUP(A14,'Dataark 5'!$B$4:$H$101,3)</f>
        <v>286.2</v>
      </c>
      <c r="F14">
        <f>VLOOKUP(A14,'Dataark 5'!$B$4:$H$101,7)</f>
        <v>201.70000000000002</v>
      </c>
      <c r="G14">
        <f>VLOOKUP(A14,'Dataark 2'!$A$5:$E$103,4)</f>
        <v>9740</v>
      </c>
      <c r="H14">
        <f>VLOOKUP(A14,'Dataark 2'!$A$5:$E$103,5)</f>
        <v>2621</v>
      </c>
    </row>
    <row r="15" spans="1:8" x14ac:dyDescent="0.2">
      <c r="A15" s="20">
        <v>329</v>
      </c>
      <c r="B15" s="21" t="s">
        <v>18</v>
      </c>
      <c r="C15" s="26">
        <f t="shared" si="3"/>
        <v>2.8191663931736135E-2</v>
      </c>
      <c r="D15" s="26">
        <f t="shared" si="4"/>
        <v>7.3145485911443361E-2</v>
      </c>
      <c r="E15">
        <f>VLOOKUP(A15,'Dataark 5'!$B$4:$H$101,3)</f>
        <v>171.8</v>
      </c>
      <c r="F15">
        <f>VLOOKUP(A15,'Dataark 5'!$B$4:$H$101,7)</f>
        <v>127.2</v>
      </c>
      <c r="G15">
        <f>VLOOKUP(A15,'Dataark 2'!$A$5:$E$103,4)</f>
        <v>6094</v>
      </c>
      <c r="H15">
        <f>VLOOKUP(A15,'Dataark 2'!$A$5:$E$103,5)</f>
        <v>1739</v>
      </c>
    </row>
    <row r="16" spans="1:8" x14ac:dyDescent="0.2">
      <c r="A16" s="20">
        <v>265</v>
      </c>
      <c r="B16" s="21" t="s">
        <v>19</v>
      </c>
      <c r="C16" s="26">
        <f t="shared" si="3"/>
        <v>3.0211534984632075E-2</v>
      </c>
      <c r="D16" s="26">
        <f t="shared" si="4"/>
        <v>7.2039408866995072E-2</v>
      </c>
      <c r="E16">
        <f>VLOOKUP(A16,'Dataark 5'!$B$4:$H$101,3)</f>
        <v>501.3</v>
      </c>
      <c r="F16">
        <f>VLOOKUP(A16,'Dataark 5'!$B$4:$H$101,7)</f>
        <v>365.6</v>
      </c>
      <c r="G16">
        <f>VLOOKUP(A16,'Dataark 2'!$A$5:$E$103,4)</f>
        <v>16593</v>
      </c>
      <c r="H16">
        <f>VLOOKUP(A16,'Dataark 2'!$A$5:$E$103,5)</f>
        <v>5075</v>
      </c>
    </row>
    <row r="17" spans="1:8" x14ac:dyDescent="0.2">
      <c r="A17" s="20">
        <v>330</v>
      </c>
      <c r="B17" s="21" t="s">
        <v>20</v>
      </c>
      <c r="C17" s="26">
        <f t="shared" si="3"/>
        <v>2.6770737679828589E-2</v>
      </c>
      <c r="D17" s="26">
        <f t="shared" si="4"/>
        <v>6.2492039906601564E-2</v>
      </c>
      <c r="E17">
        <f>VLOOKUP(A17,'Dataark 5'!$B$4:$H$101,3)</f>
        <v>437.3</v>
      </c>
      <c r="F17">
        <f>VLOOKUP(A17,'Dataark 5'!$B$4:$H$101,7)</f>
        <v>294.39999999999998</v>
      </c>
      <c r="G17">
        <f>VLOOKUP(A17,'Dataark 2'!$A$5:$E$103,4)</f>
        <v>16335</v>
      </c>
      <c r="H17">
        <f>VLOOKUP(A17,'Dataark 2'!$A$5:$E$103,5)</f>
        <v>4711</v>
      </c>
    </row>
    <row r="18" spans="1:8" x14ac:dyDescent="0.2">
      <c r="A18" s="20">
        <v>269</v>
      </c>
      <c r="B18" s="21" t="s">
        <v>21</v>
      </c>
      <c r="C18" s="26">
        <f t="shared" si="3"/>
        <v>2.9885315943332585E-2</v>
      </c>
      <c r="D18" s="26">
        <f t="shared" si="4"/>
        <v>7.6497695852534575E-2</v>
      </c>
      <c r="E18">
        <f>VLOOKUP(A18,'Dataark 5'!$B$4:$H$101,3)</f>
        <v>132.9</v>
      </c>
      <c r="F18">
        <f>VLOOKUP(A18,'Dataark 5'!$B$4:$H$101,7)</f>
        <v>99.600000000000009</v>
      </c>
      <c r="G18">
        <f>VLOOKUP(A18,'Dataark 2'!$A$5:$E$103,4)</f>
        <v>4447</v>
      </c>
      <c r="H18">
        <f>VLOOKUP(A18,'Dataark 2'!$A$5:$E$103,5)</f>
        <v>1302</v>
      </c>
    </row>
    <row r="19" spans="1:8" x14ac:dyDescent="0.2">
      <c r="A19" s="20">
        <v>340</v>
      </c>
      <c r="B19" s="21" t="s">
        <v>22</v>
      </c>
      <c r="C19" s="26">
        <f t="shared" si="3"/>
        <v>3.6446321260354068E-2</v>
      </c>
      <c r="D19" s="26">
        <f t="shared" si="4"/>
        <v>9.6027241770715102E-2</v>
      </c>
      <c r="E19">
        <f>VLOOKUP(A19,'Dataark 5'!$B$4:$H$101,3)</f>
        <v>224.4</v>
      </c>
      <c r="F19">
        <f>VLOOKUP(A19,'Dataark 5'!$B$4:$H$101,7)</f>
        <v>169.20000000000002</v>
      </c>
      <c r="G19">
        <f>VLOOKUP(A19,'Dataark 2'!$A$5:$E$103,4)</f>
        <v>6157</v>
      </c>
      <c r="H19">
        <f>VLOOKUP(A19,'Dataark 2'!$A$5:$E$103,5)</f>
        <v>1762</v>
      </c>
    </row>
    <row r="20" spans="1:8" x14ac:dyDescent="0.2">
      <c r="A20" s="20">
        <v>336</v>
      </c>
      <c r="B20" s="21" t="s">
        <v>23</v>
      </c>
      <c r="C20" s="26">
        <f t="shared" si="3"/>
        <v>2.3593269404740366E-2</v>
      </c>
      <c r="D20" s="26">
        <f t="shared" si="4"/>
        <v>5.7998683344305461E-2</v>
      </c>
      <c r="E20">
        <f>VLOOKUP(A20,'Dataark 5'!$B$4:$H$101,3)</f>
        <v>130.4</v>
      </c>
      <c r="F20">
        <f>VLOOKUP(A20,'Dataark 5'!$B$4:$H$101,7)</f>
        <v>88.1</v>
      </c>
      <c r="G20">
        <f>VLOOKUP(A20,'Dataark 2'!$A$5:$E$103,4)</f>
        <v>5527</v>
      </c>
      <c r="H20">
        <f>VLOOKUP(A20,'Dataark 2'!$A$5:$E$103,5)</f>
        <v>1519</v>
      </c>
    </row>
    <row r="21" spans="1:8" x14ac:dyDescent="0.2">
      <c r="A21" s="20">
        <v>390</v>
      </c>
      <c r="B21" s="21" t="s">
        <v>24</v>
      </c>
      <c r="C21" s="26">
        <f t="shared" si="3"/>
        <v>3.1230283911671926E-2</v>
      </c>
      <c r="D21" s="26">
        <f t="shared" si="4"/>
        <v>7.6461585552494646E-2</v>
      </c>
      <c r="E21">
        <f>VLOOKUP(A21,'Dataark 5'!$B$4:$H$101,3)</f>
        <v>366.3</v>
      </c>
      <c r="F21">
        <f>VLOOKUP(A21,'Dataark 5'!$B$4:$H$101,7)</f>
        <v>249.8</v>
      </c>
      <c r="G21">
        <f>VLOOKUP(A21,'Dataark 2'!$A$5:$E$103,4)</f>
        <v>11729</v>
      </c>
      <c r="H21">
        <f>VLOOKUP(A21,'Dataark 2'!$A$5:$E$103,5)</f>
        <v>3267</v>
      </c>
    </row>
    <row r="22" spans="1:8" x14ac:dyDescent="0.2">
      <c r="B22" s="1" t="s">
        <v>25</v>
      </c>
      <c r="C22" s="26">
        <f t="shared" si="0"/>
        <v>2.8656316945969606E-2</v>
      </c>
      <c r="D22" s="26">
        <f t="shared" si="0"/>
        <v>7.1052733168622595E-2</v>
      </c>
      <c r="E22">
        <f>SUM(E5:E21)</f>
        <v>5203.4999999999991</v>
      </c>
      <c r="F22">
        <f t="shared" ref="F22:H22" si="5">SUM(F5:F21)</f>
        <v>3681.0999999999995</v>
      </c>
      <c r="G22">
        <f t="shared" si="5"/>
        <v>181583</v>
      </c>
      <c r="H22">
        <f t="shared" si="5"/>
        <v>51808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22"/>
  <sheetViews>
    <sheetView workbookViewId="0">
      <selection activeCell="B7" sqref="B7"/>
    </sheetView>
  </sheetViews>
  <sheetFormatPr defaultRowHeight="14.25" x14ac:dyDescent="0.2"/>
  <cols>
    <col min="1" max="7" width="15.6640625" customWidth="1"/>
  </cols>
  <sheetData>
    <row r="1" spans="1:7" ht="18" x14ac:dyDescent="0.25">
      <c r="A1" s="23" t="s">
        <v>0</v>
      </c>
    </row>
    <row r="2" spans="1:7" s="23" customFormat="1" ht="18" x14ac:dyDescent="0.25">
      <c r="A2" s="23" t="s">
        <v>36</v>
      </c>
    </row>
    <row r="4" spans="1:7" s="25" customFormat="1" ht="42.75" x14ac:dyDescent="0.2">
      <c r="A4" s="24"/>
      <c r="B4" s="24"/>
      <c r="C4" s="25" t="s">
        <v>37</v>
      </c>
      <c r="D4" s="25" t="s">
        <v>38</v>
      </c>
      <c r="E4" s="25" t="s">
        <v>39</v>
      </c>
      <c r="F4" s="25" t="s">
        <v>6</v>
      </c>
      <c r="G4" s="25" t="s">
        <v>7</v>
      </c>
    </row>
    <row r="5" spans="1:7" x14ac:dyDescent="0.2">
      <c r="A5" s="20">
        <v>320</v>
      </c>
      <c r="B5" s="21" t="s">
        <v>8</v>
      </c>
      <c r="C5" s="28">
        <f>(E5/F5)*1000000</f>
        <v>45512.690222897669</v>
      </c>
      <c r="D5" s="28">
        <f>(E5/G5)*1000000</f>
        <v>162169.76624548738</v>
      </c>
      <c r="E5">
        <f>VLOOKUP(A5,'Dataark 6'!$E$4:$M$101,9)</f>
        <v>359.368202</v>
      </c>
      <c r="F5">
        <f>VLOOKUP(A5,'Dataark 2'!A$5:$E$103,4)</f>
        <v>7896</v>
      </c>
      <c r="G5">
        <f>VLOOKUP(A5,'Dataark 2'!$A$5:$E$103,5)</f>
        <v>2216</v>
      </c>
    </row>
    <row r="6" spans="1:7" x14ac:dyDescent="0.2">
      <c r="A6" s="20">
        <v>253</v>
      </c>
      <c r="B6" s="21" t="s">
        <v>9</v>
      </c>
      <c r="C6" s="28">
        <f t="shared" ref="C6:C22" si="0">(E6/F6)*1000000</f>
        <v>50528.769177334514</v>
      </c>
      <c r="D6" s="28">
        <f t="shared" ref="D6:D22" si="1">(E6/G6)*1000000</f>
        <v>164836.00097118807</v>
      </c>
      <c r="E6">
        <f>VLOOKUP(A6,'Dataark 6'!$E$4:$M$101,9)</f>
        <v>509.17840699999994</v>
      </c>
      <c r="F6">
        <f>VLOOKUP(A6,'Dataark 2'!A$5:$E$103,4)</f>
        <v>10077</v>
      </c>
      <c r="G6">
        <f>VLOOKUP(A6,'Dataark 2'!$A$5:$E$103,5)</f>
        <v>3089</v>
      </c>
    </row>
    <row r="7" spans="1:7" x14ac:dyDescent="0.2">
      <c r="A7" s="20">
        <v>376</v>
      </c>
      <c r="B7" s="21" t="s">
        <v>10</v>
      </c>
      <c r="C7" s="28">
        <f t="shared" si="0"/>
        <v>45207.837389234221</v>
      </c>
      <c r="D7" s="28">
        <f t="shared" si="1"/>
        <v>157737.17512690352</v>
      </c>
      <c r="E7">
        <f>VLOOKUP(A7,'Dataark 6'!$E$4:$M$101,9)</f>
        <v>683.63291699999991</v>
      </c>
      <c r="F7">
        <f>VLOOKUP(A7,'Dataark 2'!A$5:$E$103,4)</f>
        <v>15122</v>
      </c>
      <c r="G7">
        <f>VLOOKUP(A7,'Dataark 2'!$A$5:$E$103,5)</f>
        <v>4334</v>
      </c>
    </row>
    <row r="8" spans="1:7" x14ac:dyDescent="0.2">
      <c r="A8" s="20">
        <v>316</v>
      </c>
      <c r="B8" s="21" t="s">
        <v>11</v>
      </c>
      <c r="C8" s="28">
        <f t="shared" si="0"/>
        <v>44253.843133265502</v>
      </c>
      <c r="D8" s="28">
        <f t="shared" si="1"/>
        <v>164736.91416309011</v>
      </c>
      <c r="E8">
        <f>VLOOKUP(A8,'Dataark 6'!$E$4:$M$101,9)</f>
        <v>652.52291699999989</v>
      </c>
      <c r="F8">
        <f>VLOOKUP(A8,'Dataark 2'!A$5:$E$103,4)</f>
        <v>14745</v>
      </c>
      <c r="G8">
        <f>VLOOKUP(A8,'Dataark 2'!$A$5:$E$103,5)</f>
        <v>3961</v>
      </c>
    </row>
    <row r="9" spans="1:7" x14ac:dyDescent="0.2">
      <c r="A9" s="20">
        <v>326</v>
      </c>
      <c r="B9" s="21" t="s">
        <v>12</v>
      </c>
      <c r="C9" s="28">
        <f t="shared" si="0"/>
        <v>47366.755287552864</v>
      </c>
      <c r="D9" s="28">
        <f t="shared" si="1"/>
        <v>170818.57124310284</v>
      </c>
      <c r="E9">
        <f>VLOOKUP(A9,'Dataark 6'!$E$4:$M$101,9)</f>
        <v>526.29201799999987</v>
      </c>
      <c r="F9">
        <f>VLOOKUP(A9,'Dataark 2'!A$5:$E$103,4)</f>
        <v>11111</v>
      </c>
      <c r="G9">
        <f>VLOOKUP(A9,'Dataark 2'!$A$5:$E$103,5)</f>
        <v>3081</v>
      </c>
    </row>
    <row r="10" spans="1:7" x14ac:dyDescent="0.2">
      <c r="A10" s="20">
        <v>259</v>
      </c>
      <c r="B10" s="21" t="s">
        <v>13</v>
      </c>
      <c r="C10" s="28">
        <f t="shared" si="0"/>
        <v>59031.737546404205</v>
      </c>
      <c r="D10" s="28">
        <f t="shared" si="1"/>
        <v>196880.1082637489</v>
      </c>
      <c r="E10">
        <f>VLOOKUP(A10,'Dataark 6'!$E$4:$M$101,9)</f>
        <v>683.76461599999993</v>
      </c>
      <c r="F10">
        <f>VLOOKUP(A10,'Dataark 2'!A$5:$E$103,4)</f>
        <v>11583</v>
      </c>
      <c r="G10">
        <f>VLOOKUP(A10,'Dataark 2'!$A$5:$E$103,5)</f>
        <v>3473</v>
      </c>
    </row>
    <row r="11" spans="1:7" x14ac:dyDescent="0.2">
      <c r="A11" s="20">
        <v>350</v>
      </c>
      <c r="B11" s="21" t="s">
        <v>14</v>
      </c>
      <c r="C11" s="28">
        <f t="shared" si="0"/>
        <v>41619.374198988196</v>
      </c>
      <c r="D11" s="28">
        <f t="shared" si="1"/>
        <v>153771.27040498442</v>
      </c>
      <c r="E11">
        <f>VLOOKUP(A11,'Dataark 6'!$E$4:$M$101,9)</f>
        <v>246.80288899999999</v>
      </c>
      <c r="F11">
        <f>VLOOKUP(A11,'Dataark 2'!A$5:$E$103,4)</f>
        <v>5930</v>
      </c>
      <c r="G11">
        <f>VLOOKUP(A11,'Dataark 2'!$A$5:$E$103,5)</f>
        <v>1605</v>
      </c>
    </row>
    <row r="12" spans="1:7" x14ac:dyDescent="0.2">
      <c r="A12" s="20">
        <v>360</v>
      </c>
      <c r="B12" s="21" t="s">
        <v>15</v>
      </c>
      <c r="C12" s="28">
        <f t="shared" si="0"/>
        <v>52622.584167342888</v>
      </c>
      <c r="D12" s="28">
        <f t="shared" si="1"/>
        <v>186823.64948783608</v>
      </c>
      <c r="E12">
        <f>VLOOKUP(A12,'Dataark 6'!$E$4:$M$101,9)</f>
        <v>583.63708099999997</v>
      </c>
      <c r="F12">
        <f>VLOOKUP(A12,'Dataark 2'!A$5:$E$103,4)</f>
        <v>11091</v>
      </c>
      <c r="G12">
        <f>VLOOKUP(A12,'Dataark 2'!$A$5:$E$103,5)</f>
        <v>3124</v>
      </c>
    </row>
    <row r="13" spans="1:7" x14ac:dyDescent="0.2">
      <c r="A13" s="20">
        <v>370</v>
      </c>
      <c r="B13" s="21" t="s">
        <v>16</v>
      </c>
      <c r="C13" s="28">
        <f t="shared" ref="C13" si="2">(E13/F13)*1000000</f>
        <v>50191.908135125814</v>
      </c>
      <c r="D13" s="28">
        <f t="shared" ref="D13" si="3">(E13/G13)*1000000</f>
        <v>177244.94887401094</v>
      </c>
      <c r="E13">
        <f>VLOOKUP(A13,'Dataark 6'!$E$4:$M$101,9)</f>
        <v>873.64035299999989</v>
      </c>
      <c r="F13">
        <f>VLOOKUP(A13,'Dataark 2'!A$5:$E$103,4)</f>
        <v>17406</v>
      </c>
      <c r="G13">
        <f>VLOOKUP(A13,'Dataark 2'!$A$5:$E$103,5)</f>
        <v>4929</v>
      </c>
    </row>
    <row r="14" spans="1:7" x14ac:dyDescent="0.2">
      <c r="A14" s="20">
        <v>306</v>
      </c>
      <c r="B14" s="21" t="s">
        <v>17</v>
      </c>
      <c r="C14" s="28">
        <f t="shared" ref="C14:C21" si="4">(E14/F14)*1000000</f>
        <v>47559.226180698148</v>
      </c>
      <c r="D14" s="28">
        <f t="shared" ref="D14:D21" si="5">(E14/G14)*1000000</f>
        <v>176736.68943151468</v>
      </c>
      <c r="E14">
        <f>VLOOKUP(A14,'Dataark 6'!$E$4:$M$101,9)</f>
        <v>463.22686299999998</v>
      </c>
      <c r="F14">
        <f>VLOOKUP(A14,'Dataark 2'!A$5:$E$103,4)</f>
        <v>9740</v>
      </c>
      <c r="G14">
        <f>VLOOKUP(A14,'Dataark 2'!$A$5:$E$103,5)</f>
        <v>2621</v>
      </c>
    </row>
    <row r="15" spans="1:7" x14ac:dyDescent="0.2">
      <c r="A15" s="20">
        <v>329</v>
      </c>
      <c r="B15" s="21" t="s">
        <v>18</v>
      </c>
      <c r="C15" s="28">
        <f t="shared" si="4"/>
        <v>51709.611913357403</v>
      </c>
      <c r="D15" s="28">
        <f t="shared" si="5"/>
        <v>181206.65612420934</v>
      </c>
      <c r="E15">
        <f>VLOOKUP(A15,'Dataark 6'!$E$4:$M$101,9)</f>
        <v>315.11837500000001</v>
      </c>
      <c r="F15">
        <f>VLOOKUP(A15,'Dataark 2'!A$5:$E$103,4)</f>
        <v>6094</v>
      </c>
      <c r="G15">
        <f>VLOOKUP(A15,'Dataark 2'!$A$5:$E$103,5)</f>
        <v>1739</v>
      </c>
    </row>
    <row r="16" spans="1:7" x14ac:dyDescent="0.2">
      <c r="A16" s="20">
        <v>265</v>
      </c>
      <c r="B16" s="21" t="s">
        <v>19</v>
      </c>
      <c r="C16" s="28">
        <f t="shared" si="4"/>
        <v>50543.57873802205</v>
      </c>
      <c r="D16" s="28">
        <f t="shared" si="5"/>
        <v>165255.09399014775</v>
      </c>
      <c r="E16">
        <f>VLOOKUP(A16,'Dataark 6'!$E$4:$M$101,9)</f>
        <v>838.66960199999994</v>
      </c>
      <c r="F16">
        <f>VLOOKUP(A16,'Dataark 2'!A$5:$E$103,4)</f>
        <v>16593</v>
      </c>
      <c r="G16">
        <f>VLOOKUP(A16,'Dataark 2'!$A$5:$E$103,5)</f>
        <v>5075</v>
      </c>
    </row>
    <row r="17" spans="1:7" x14ac:dyDescent="0.2">
      <c r="A17" s="20">
        <v>330</v>
      </c>
      <c r="B17" s="21" t="s">
        <v>20</v>
      </c>
      <c r="C17" s="28">
        <f t="shared" si="4"/>
        <v>50579.508356290171</v>
      </c>
      <c r="D17" s="28">
        <f t="shared" si="5"/>
        <v>175380.23116111229</v>
      </c>
      <c r="E17">
        <f>VLOOKUP(A17,'Dataark 6'!$E$4:$M$101,9)</f>
        <v>826.21626900000001</v>
      </c>
      <c r="F17">
        <f>VLOOKUP(A17,'Dataark 2'!A$5:$E$103,4)</f>
        <v>16335</v>
      </c>
      <c r="G17">
        <f>VLOOKUP(A17,'Dataark 2'!$A$5:$E$103,5)</f>
        <v>4711</v>
      </c>
    </row>
    <row r="18" spans="1:7" x14ac:dyDescent="0.2">
      <c r="A18" s="20">
        <v>269</v>
      </c>
      <c r="B18" s="21" t="s">
        <v>21</v>
      </c>
      <c r="C18" s="28">
        <f t="shared" si="4"/>
        <v>49395.665617270068</v>
      </c>
      <c r="D18" s="28">
        <f t="shared" si="5"/>
        <v>168711.61674347156</v>
      </c>
      <c r="E18">
        <f>VLOOKUP(A18,'Dataark 6'!$E$4:$M$101,9)</f>
        <v>219.66252499999999</v>
      </c>
      <c r="F18">
        <f>VLOOKUP(A18,'Dataark 2'!A$5:$E$103,4)</f>
        <v>4447</v>
      </c>
      <c r="G18">
        <f>VLOOKUP(A18,'Dataark 2'!$A$5:$E$103,5)</f>
        <v>1302</v>
      </c>
    </row>
    <row r="19" spans="1:7" x14ac:dyDescent="0.2">
      <c r="A19" s="20">
        <v>340</v>
      </c>
      <c r="B19" s="21" t="s">
        <v>22</v>
      </c>
      <c r="C19" s="28">
        <f t="shared" si="4"/>
        <v>49122.169563098898</v>
      </c>
      <c r="D19" s="28">
        <f t="shared" si="5"/>
        <v>171648.80703745742</v>
      </c>
      <c r="E19">
        <f>VLOOKUP(A19,'Dataark 6'!$E$4:$M$101,9)</f>
        <v>302.44519799999995</v>
      </c>
      <c r="F19">
        <f>VLOOKUP(A19,'Dataark 2'!A$5:$E$103,4)</f>
        <v>6157</v>
      </c>
      <c r="G19">
        <f>VLOOKUP(A19,'Dataark 2'!$A$5:$E$103,5)</f>
        <v>1762</v>
      </c>
    </row>
    <row r="20" spans="1:7" x14ac:dyDescent="0.2">
      <c r="A20" s="20">
        <v>336</v>
      </c>
      <c r="B20" s="21" t="s">
        <v>23</v>
      </c>
      <c r="C20" s="28">
        <f t="shared" si="4"/>
        <v>46444.166093721731</v>
      </c>
      <c r="D20" s="28">
        <f t="shared" si="5"/>
        <v>168990.72152732062</v>
      </c>
      <c r="E20">
        <f>VLOOKUP(A20,'Dataark 6'!$E$4:$M$101,9)</f>
        <v>256.69690600000001</v>
      </c>
      <c r="F20">
        <f>VLOOKUP(A20,'Dataark 2'!A$5:$E$103,4)</f>
        <v>5527</v>
      </c>
      <c r="G20">
        <f>VLOOKUP(A20,'Dataark 2'!$A$5:$E$103,5)</f>
        <v>1519</v>
      </c>
    </row>
    <row r="21" spans="1:7" x14ac:dyDescent="0.2">
      <c r="A21" s="20">
        <v>390</v>
      </c>
      <c r="B21" s="21" t="s">
        <v>24</v>
      </c>
      <c r="C21" s="28">
        <f t="shared" si="4"/>
        <v>47440.031289965045</v>
      </c>
      <c r="D21" s="28">
        <f t="shared" si="5"/>
        <v>170316.53719008263</v>
      </c>
      <c r="E21">
        <f>VLOOKUP(A21,'Dataark 6'!$E$4:$M$101,9)</f>
        <v>556.424127</v>
      </c>
      <c r="F21">
        <f>VLOOKUP(A21,'Dataark 2'!A$5:$E$103,4)</f>
        <v>11729</v>
      </c>
      <c r="G21">
        <f>VLOOKUP(A21,'Dataark 2'!$A$5:$E$103,5)</f>
        <v>3267</v>
      </c>
    </row>
    <row r="22" spans="1:7" x14ac:dyDescent="0.2">
      <c r="B22" s="1" t="s">
        <v>25</v>
      </c>
      <c r="C22" s="28">
        <f t="shared" si="0"/>
        <v>48998.52555029931</v>
      </c>
      <c r="D22" s="28">
        <f t="shared" si="1"/>
        <v>171736.0111372761</v>
      </c>
      <c r="E22">
        <f>SUM(E5:E21)</f>
        <v>8897.2992649999997</v>
      </c>
      <c r="F22">
        <f t="shared" ref="F22:G22" si="6">SUM(F5:F21)</f>
        <v>181583</v>
      </c>
      <c r="G22">
        <f t="shared" si="6"/>
        <v>51808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workbookViewId="0">
      <selection activeCell="B22" sqref="B22"/>
    </sheetView>
  </sheetViews>
  <sheetFormatPr defaultRowHeight="14.25" x14ac:dyDescent="0.2"/>
  <cols>
    <col min="1" max="2" width="20.6640625" style="2" customWidth="1"/>
    <col min="3" max="4" width="20.6640625" style="1" customWidth="1"/>
  </cols>
  <sheetData>
    <row r="1" spans="1:4" ht="25.5" x14ac:dyDescent="0.35">
      <c r="A1" s="7" t="s">
        <v>40</v>
      </c>
    </row>
    <row r="2" spans="1:4" x14ac:dyDescent="0.2">
      <c r="A2" s="2" t="s">
        <v>41</v>
      </c>
      <c r="B2" s="2" t="s">
        <v>42</v>
      </c>
      <c r="C2" s="1" t="s">
        <v>43</v>
      </c>
      <c r="D2" s="1" t="s">
        <v>44</v>
      </c>
    </row>
    <row r="3" spans="1:4" s="22" customFormat="1" x14ac:dyDescent="0.2">
      <c r="A3" s="19">
        <v>1081</v>
      </c>
      <c r="B3" s="19" t="s">
        <v>45</v>
      </c>
      <c r="C3" s="20">
        <v>810</v>
      </c>
      <c r="D3" s="21" t="s">
        <v>46</v>
      </c>
    </row>
    <row r="4" spans="1:4" s="22" customFormat="1" x14ac:dyDescent="0.2">
      <c r="A4" s="19">
        <v>1081</v>
      </c>
      <c r="B4" s="19" t="s">
        <v>45</v>
      </c>
      <c r="C4" s="20">
        <v>813</v>
      </c>
      <c r="D4" s="21" t="s">
        <v>47</v>
      </c>
    </row>
    <row r="5" spans="1:4" s="22" customFormat="1" x14ac:dyDescent="0.2">
      <c r="A5" s="19">
        <v>1081</v>
      </c>
      <c r="B5" s="19" t="s">
        <v>45</v>
      </c>
      <c r="C5" s="20">
        <v>860</v>
      </c>
      <c r="D5" s="21" t="s">
        <v>48</v>
      </c>
    </row>
    <row r="6" spans="1:4" s="22" customFormat="1" x14ac:dyDescent="0.2">
      <c r="A6" s="19">
        <v>1081</v>
      </c>
      <c r="B6" s="19" t="s">
        <v>45</v>
      </c>
      <c r="C6" s="20">
        <v>849</v>
      </c>
      <c r="D6" s="21" t="s">
        <v>49</v>
      </c>
    </row>
    <row r="7" spans="1:4" s="22" customFormat="1" x14ac:dyDescent="0.2">
      <c r="A7" s="19">
        <v>1081</v>
      </c>
      <c r="B7" s="19" t="s">
        <v>45</v>
      </c>
      <c r="C7" s="20">
        <v>825</v>
      </c>
      <c r="D7" s="21" t="s">
        <v>50</v>
      </c>
    </row>
    <row r="8" spans="1:4" s="22" customFormat="1" x14ac:dyDescent="0.2">
      <c r="A8" s="19">
        <v>1081</v>
      </c>
      <c r="B8" s="19" t="s">
        <v>45</v>
      </c>
      <c r="C8" s="20">
        <v>846</v>
      </c>
      <c r="D8" s="21" t="s">
        <v>51</v>
      </c>
    </row>
    <row r="9" spans="1:4" s="22" customFormat="1" x14ac:dyDescent="0.2">
      <c r="A9" s="19">
        <v>1081</v>
      </c>
      <c r="B9" s="19" t="s">
        <v>45</v>
      </c>
      <c r="C9" s="20">
        <v>773</v>
      </c>
      <c r="D9" s="21" t="s">
        <v>52</v>
      </c>
    </row>
    <row r="10" spans="1:4" s="22" customFormat="1" x14ac:dyDescent="0.2">
      <c r="A10" s="19">
        <v>1081</v>
      </c>
      <c r="B10" s="19" t="s">
        <v>45</v>
      </c>
      <c r="C10" s="20">
        <v>840</v>
      </c>
      <c r="D10" s="21" t="s">
        <v>53</v>
      </c>
    </row>
    <row r="11" spans="1:4" s="22" customFormat="1" x14ac:dyDescent="0.2">
      <c r="A11" s="19">
        <v>1081</v>
      </c>
      <c r="B11" s="19" t="s">
        <v>45</v>
      </c>
      <c r="C11" s="20">
        <v>787</v>
      </c>
      <c r="D11" s="21" t="s">
        <v>54</v>
      </c>
    </row>
    <row r="12" spans="1:4" s="22" customFormat="1" x14ac:dyDescent="0.2">
      <c r="A12" s="19">
        <v>1081</v>
      </c>
      <c r="B12" s="19" t="s">
        <v>45</v>
      </c>
      <c r="C12" s="20">
        <v>820</v>
      </c>
      <c r="D12" s="21" t="s">
        <v>55</v>
      </c>
    </row>
    <row r="13" spans="1:4" s="22" customFormat="1" x14ac:dyDescent="0.2">
      <c r="A13" s="19">
        <v>1081</v>
      </c>
      <c r="B13" s="19" t="s">
        <v>45</v>
      </c>
      <c r="C13" s="20">
        <v>851</v>
      </c>
      <c r="D13" s="21" t="s">
        <v>56</v>
      </c>
    </row>
    <row r="14" spans="1:4" x14ac:dyDescent="0.2">
      <c r="A14" s="2">
        <v>1082</v>
      </c>
      <c r="B14" s="2" t="s">
        <v>57</v>
      </c>
      <c r="C14" s="3">
        <v>710</v>
      </c>
      <c r="D14" s="1" t="s">
        <v>58</v>
      </c>
    </row>
    <row r="15" spans="1:4" x14ac:dyDescent="0.2">
      <c r="A15" s="2">
        <v>1082</v>
      </c>
      <c r="B15" s="2" t="s">
        <v>57</v>
      </c>
      <c r="C15" s="3">
        <v>766</v>
      </c>
      <c r="D15" s="1" t="s">
        <v>59</v>
      </c>
    </row>
    <row r="16" spans="1:4" x14ac:dyDescent="0.2">
      <c r="A16" s="2">
        <v>1082</v>
      </c>
      <c r="B16" s="2" t="s">
        <v>57</v>
      </c>
      <c r="C16" s="3">
        <v>657</v>
      </c>
      <c r="D16" s="1" t="s">
        <v>60</v>
      </c>
    </row>
    <row r="17" spans="1:4" x14ac:dyDescent="0.2">
      <c r="A17" s="2">
        <v>1082</v>
      </c>
      <c r="B17" s="2" t="s">
        <v>57</v>
      </c>
      <c r="C17" s="3">
        <v>661</v>
      </c>
      <c r="D17" s="1" t="s">
        <v>61</v>
      </c>
    </row>
    <row r="18" spans="1:4" x14ac:dyDescent="0.2">
      <c r="A18" s="2">
        <v>1082</v>
      </c>
      <c r="B18" s="2" t="s">
        <v>57</v>
      </c>
      <c r="C18" s="3">
        <v>615</v>
      </c>
      <c r="D18" s="1" t="s">
        <v>62</v>
      </c>
    </row>
    <row r="19" spans="1:4" x14ac:dyDescent="0.2">
      <c r="A19" s="2">
        <v>1082</v>
      </c>
      <c r="B19" s="2" t="s">
        <v>57</v>
      </c>
      <c r="C19" s="3">
        <v>756</v>
      </c>
      <c r="D19" s="1" t="s">
        <v>63</v>
      </c>
    </row>
    <row r="20" spans="1:4" x14ac:dyDescent="0.2">
      <c r="A20" s="2">
        <v>1082</v>
      </c>
      <c r="B20" s="2" t="s">
        <v>57</v>
      </c>
      <c r="C20" s="3">
        <v>665</v>
      </c>
      <c r="D20" s="1" t="s">
        <v>64</v>
      </c>
    </row>
    <row r="21" spans="1:4" x14ac:dyDescent="0.2">
      <c r="A21" s="2">
        <v>1082</v>
      </c>
      <c r="B21" s="2" t="s">
        <v>57</v>
      </c>
      <c r="C21" s="3">
        <v>707</v>
      </c>
      <c r="D21" s="1" t="s">
        <v>65</v>
      </c>
    </row>
    <row r="22" spans="1:4" x14ac:dyDescent="0.2">
      <c r="A22" s="2">
        <v>1082</v>
      </c>
      <c r="B22" s="2" t="s">
        <v>57</v>
      </c>
      <c r="C22" s="3">
        <v>727</v>
      </c>
      <c r="D22" s="1" t="s">
        <v>66</v>
      </c>
    </row>
    <row r="23" spans="1:4" x14ac:dyDescent="0.2">
      <c r="A23" s="2">
        <v>1082</v>
      </c>
      <c r="B23" s="2" t="s">
        <v>57</v>
      </c>
      <c r="C23" s="3">
        <v>730</v>
      </c>
      <c r="D23" s="1" t="s">
        <v>67</v>
      </c>
    </row>
    <row r="24" spans="1:4" x14ac:dyDescent="0.2">
      <c r="A24" s="2">
        <v>1082</v>
      </c>
      <c r="B24" s="2" t="s">
        <v>57</v>
      </c>
      <c r="C24" s="3">
        <v>760</v>
      </c>
      <c r="D24" s="1" t="s">
        <v>68</v>
      </c>
    </row>
    <row r="25" spans="1:4" x14ac:dyDescent="0.2">
      <c r="A25" s="2">
        <v>1082</v>
      </c>
      <c r="B25" s="2" t="s">
        <v>57</v>
      </c>
      <c r="C25" s="3">
        <v>741</v>
      </c>
      <c r="D25" s="1" t="s">
        <v>69</v>
      </c>
    </row>
    <row r="26" spans="1:4" x14ac:dyDescent="0.2">
      <c r="A26" s="2">
        <v>1082</v>
      </c>
      <c r="B26" s="2" t="s">
        <v>57</v>
      </c>
      <c r="C26" s="3">
        <v>740</v>
      </c>
      <c r="D26" s="1" t="s">
        <v>70</v>
      </c>
    </row>
    <row r="27" spans="1:4" x14ac:dyDescent="0.2">
      <c r="A27" s="2">
        <v>1082</v>
      </c>
      <c r="B27" s="2" t="s">
        <v>57</v>
      </c>
      <c r="C27" s="3">
        <v>746</v>
      </c>
      <c r="D27" s="1" t="s">
        <v>71</v>
      </c>
    </row>
    <row r="28" spans="1:4" x14ac:dyDescent="0.2">
      <c r="A28" s="2">
        <v>1082</v>
      </c>
      <c r="B28" s="2" t="s">
        <v>57</v>
      </c>
      <c r="C28" s="3">
        <v>779</v>
      </c>
      <c r="D28" s="1" t="s">
        <v>72</v>
      </c>
    </row>
    <row r="29" spans="1:4" x14ac:dyDescent="0.2">
      <c r="A29" s="2">
        <v>1082</v>
      </c>
      <c r="B29" s="2" t="s">
        <v>57</v>
      </c>
      <c r="C29" s="3">
        <v>671</v>
      </c>
      <c r="D29" s="1" t="s">
        <v>73</v>
      </c>
    </row>
    <row r="30" spans="1:4" x14ac:dyDescent="0.2">
      <c r="A30" s="2">
        <v>1082</v>
      </c>
      <c r="B30" s="2" t="s">
        <v>57</v>
      </c>
      <c r="C30" s="3">
        <v>706</v>
      </c>
      <c r="D30" s="1" t="s">
        <v>74</v>
      </c>
    </row>
    <row r="31" spans="1:4" x14ac:dyDescent="0.2">
      <c r="A31" s="2">
        <v>1082</v>
      </c>
      <c r="B31" s="2" t="s">
        <v>57</v>
      </c>
      <c r="C31" s="3">
        <v>791</v>
      </c>
      <c r="D31" s="1" t="s">
        <v>75</v>
      </c>
    </row>
    <row r="32" spans="1:4" x14ac:dyDescent="0.2">
      <c r="A32" s="2">
        <v>1082</v>
      </c>
      <c r="B32" s="2" t="s">
        <v>57</v>
      </c>
      <c r="C32" s="3">
        <v>751</v>
      </c>
      <c r="D32" s="1" t="s">
        <v>76</v>
      </c>
    </row>
    <row r="33" spans="1:4" x14ac:dyDescent="0.2">
      <c r="A33" s="2">
        <v>1083</v>
      </c>
      <c r="B33" s="2" t="s">
        <v>77</v>
      </c>
      <c r="C33" s="3">
        <v>420</v>
      </c>
      <c r="D33" s="1" t="s">
        <v>78</v>
      </c>
    </row>
    <row r="34" spans="1:4" x14ac:dyDescent="0.2">
      <c r="A34" s="2">
        <v>1083</v>
      </c>
      <c r="B34" s="2" t="s">
        <v>77</v>
      </c>
      <c r="C34" s="3">
        <v>530</v>
      </c>
      <c r="D34" s="1" t="s">
        <v>79</v>
      </c>
    </row>
    <row r="35" spans="1:4" x14ac:dyDescent="0.2">
      <c r="A35" s="2">
        <v>1083</v>
      </c>
      <c r="B35" s="2" t="s">
        <v>77</v>
      </c>
      <c r="C35" s="3">
        <v>561</v>
      </c>
      <c r="D35" s="1" t="s">
        <v>80</v>
      </c>
    </row>
    <row r="36" spans="1:4" x14ac:dyDescent="0.2">
      <c r="A36" s="2">
        <v>1083</v>
      </c>
      <c r="B36" s="2" t="s">
        <v>77</v>
      </c>
      <c r="C36" s="3">
        <v>563</v>
      </c>
      <c r="D36" s="1" t="s">
        <v>81</v>
      </c>
    </row>
    <row r="37" spans="1:4" x14ac:dyDescent="0.2">
      <c r="A37" s="2">
        <v>1083</v>
      </c>
      <c r="B37" s="2" t="s">
        <v>77</v>
      </c>
      <c r="C37" s="3">
        <v>607</v>
      </c>
      <c r="D37" s="1" t="s">
        <v>82</v>
      </c>
    </row>
    <row r="38" spans="1:4" x14ac:dyDescent="0.2">
      <c r="A38" s="2">
        <v>1083</v>
      </c>
      <c r="B38" s="2" t="s">
        <v>77</v>
      </c>
      <c r="C38" s="3">
        <v>430</v>
      </c>
      <c r="D38" s="1" t="s">
        <v>83</v>
      </c>
    </row>
    <row r="39" spans="1:4" x14ac:dyDescent="0.2">
      <c r="A39" s="2">
        <v>1083</v>
      </c>
      <c r="B39" s="2" t="s">
        <v>77</v>
      </c>
      <c r="C39" s="3">
        <v>510</v>
      </c>
      <c r="D39" s="1" t="s">
        <v>84</v>
      </c>
    </row>
    <row r="40" spans="1:4" x14ac:dyDescent="0.2">
      <c r="A40" s="2">
        <v>1083</v>
      </c>
      <c r="B40" s="2" t="s">
        <v>77</v>
      </c>
      <c r="C40" s="3">
        <v>440</v>
      </c>
      <c r="D40" s="1" t="s">
        <v>85</v>
      </c>
    </row>
    <row r="41" spans="1:4" x14ac:dyDescent="0.2">
      <c r="A41" s="2">
        <v>1083</v>
      </c>
      <c r="B41" s="2" t="s">
        <v>77</v>
      </c>
      <c r="C41" s="3">
        <v>621</v>
      </c>
      <c r="D41" s="1" t="s">
        <v>86</v>
      </c>
    </row>
    <row r="42" spans="1:4" x14ac:dyDescent="0.2">
      <c r="A42" s="2">
        <v>1083</v>
      </c>
      <c r="B42" s="2" t="s">
        <v>77</v>
      </c>
      <c r="C42" s="3">
        <v>482</v>
      </c>
      <c r="D42" s="1" t="s">
        <v>87</v>
      </c>
    </row>
    <row r="43" spans="1:4" x14ac:dyDescent="0.2">
      <c r="A43" s="2">
        <v>1083</v>
      </c>
      <c r="B43" s="2" t="s">
        <v>77</v>
      </c>
      <c r="C43" s="3">
        <v>410</v>
      </c>
      <c r="D43" s="1" t="s">
        <v>88</v>
      </c>
    </row>
    <row r="44" spans="1:4" x14ac:dyDescent="0.2">
      <c r="A44" s="2">
        <v>1083</v>
      </c>
      <c r="B44" s="2" t="s">
        <v>77</v>
      </c>
      <c r="C44" s="3">
        <v>480</v>
      </c>
      <c r="D44" s="1" t="s">
        <v>89</v>
      </c>
    </row>
    <row r="45" spans="1:4" x14ac:dyDescent="0.2">
      <c r="A45" s="2">
        <v>1083</v>
      </c>
      <c r="B45" s="2" t="s">
        <v>77</v>
      </c>
      <c r="C45" s="3">
        <v>450</v>
      </c>
      <c r="D45" s="1" t="s">
        <v>90</v>
      </c>
    </row>
    <row r="46" spans="1:4" x14ac:dyDescent="0.2">
      <c r="A46" s="2">
        <v>1083</v>
      </c>
      <c r="B46" s="2" t="s">
        <v>77</v>
      </c>
      <c r="C46" s="3">
        <v>461</v>
      </c>
      <c r="D46" s="1" t="s">
        <v>91</v>
      </c>
    </row>
    <row r="47" spans="1:4" x14ac:dyDescent="0.2">
      <c r="A47" s="2">
        <v>1083</v>
      </c>
      <c r="B47" s="2" t="s">
        <v>77</v>
      </c>
      <c r="C47" s="3">
        <v>479</v>
      </c>
      <c r="D47" s="1" t="s">
        <v>92</v>
      </c>
    </row>
    <row r="48" spans="1:4" x14ac:dyDescent="0.2">
      <c r="A48" s="2">
        <v>1083</v>
      </c>
      <c r="B48" s="2" t="s">
        <v>77</v>
      </c>
      <c r="C48" s="3">
        <v>540</v>
      </c>
      <c r="D48" s="1" t="s">
        <v>93</v>
      </c>
    </row>
    <row r="49" spans="1:4" x14ac:dyDescent="0.2">
      <c r="A49" s="2">
        <v>1083</v>
      </c>
      <c r="B49" s="2" t="s">
        <v>77</v>
      </c>
      <c r="C49" s="3">
        <v>550</v>
      </c>
      <c r="D49" s="1" t="s">
        <v>94</v>
      </c>
    </row>
    <row r="50" spans="1:4" x14ac:dyDescent="0.2">
      <c r="A50" s="2">
        <v>1083</v>
      </c>
      <c r="B50" s="2" t="s">
        <v>77</v>
      </c>
      <c r="C50" s="3">
        <v>573</v>
      </c>
      <c r="D50" s="1" t="s">
        <v>95</v>
      </c>
    </row>
    <row r="51" spans="1:4" x14ac:dyDescent="0.2">
      <c r="A51" s="2">
        <v>1083</v>
      </c>
      <c r="B51" s="2" t="s">
        <v>77</v>
      </c>
      <c r="C51" s="3">
        <v>575</v>
      </c>
      <c r="D51" s="1" t="s">
        <v>96</v>
      </c>
    </row>
    <row r="52" spans="1:4" x14ac:dyDescent="0.2">
      <c r="A52" s="2">
        <v>1083</v>
      </c>
      <c r="B52" s="2" t="s">
        <v>77</v>
      </c>
      <c r="C52" s="3">
        <v>630</v>
      </c>
      <c r="D52" s="1" t="s">
        <v>97</v>
      </c>
    </row>
    <row r="53" spans="1:4" x14ac:dyDescent="0.2">
      <c r="A53" s="2">
        <v>1083</v>
      </c>
      <c r="B53" s="2" t="s">
        <v>77</v>
      </c>
      <c r="C53" s="3">
        <v>492</v>
      </c>
      <c r="D53" s="1" t="s">
        <v>98</v>
      </c>
    </row>
    <row r="54" spans="1:4" x14ac:dyDescent="0.2">
      <c r="A54" s="2">
        <v>1083</v>
      </c>
      <c r="B54" s="2" t="s">
        <v>77</v>
      </c>
      <c r="C54" s="3">
        <v>580</v>
      </c>
      <c r="D54" s="1" t="s">
        <v>99</v>
      </c>
    </row>
    <row r="55" spans="1:4" x14ac:dyDescent="0.2">
      <c r="A55" s="2">
        <v>1084</v>
      </c>
      <c r="B55" s="2" t="s">
        <v>100</v>
      </c>
      <c r="C55" s="3">
        <v>165</v>
      </c>
      <c r="D55" s="1" t="s">
        <v>101</v>
      </c>
    </row>
    <row r="56" spans="1:4" x14ac:dyDescent="0.2">
      <c r="A56" s="2">
        <v>1084</v>
      </c>
      <c r="B56" s="2" t="s">
        <v>100</v>
      </c>
      <c r="C56" s="3">
        <v>201</v>
      </c>
      <c r="D56" s="1" t="s">
        <v>102</v>
      </c>
    </row>
    <row r="57" spans="1:4" x14ac:dyDescent="0.2">
      <c r="A57" s="2">
        <v>1084</v>
      </c>
      <c r="B57" s="2" t="s">
        <v>100</v>
      </c>
      <c r="C57" s="3">
        <v>151</v>
      </c>
      <c r="D57" s="1" t="s">
        <v>103</v>
      </c>
    </row>
    <row r="58" spans="1:4" x14ac:dyDescent="0.2">
      <c r="A58" s="2">
        <v>1084</v>
      </c>
      <c r="B58" s="2" t="s">
        <v>100</v>
      </c>
      <c r="C58" s="3">
        <v>400</v>
      </c>
      <c r="D58" s="1" t="s">
        <v>104</v>
      </c>
    </row>
    <row r="59" spans="1:4" x14ac:dyDescent="0.2">
      <c r="A59" s="2">
        <v>1084</v>
      </c>
      <c r="B59" s="2" t="s">
        <v>100</v>
      </c>
      <c r="C59" s="3">
        <v>153</v>
      </c>
      <c r="D59" s="1" t="s">
        <v>105</v>
      </c>
    </row>
    <row r="60" spans="1:4" x14ac:dyDescent="0.2">
      <c r="A60" s="2">
        <v>1084</v>
      </c>
      <c r="B60" s="2" t="s">
        <v>100</v>
      </c>
      <c r="C60" s="3">
        <v>155</v>
      </c>
      <c r="D60" s="1" t="s">
        <v>106</v>
      </c>
    </row>
    <row r="61" spans="1:4" x14ac:dyDescent="0.2">
      <c r="A61" s="2">
        <v>1084</v>
      </c>
      <c r="B61" s="2" t="s">
        <v>100</v>
      </c>
      <c r="C61" s="3">
        <v>240</v>
      </c>
      <c r="D61" s="1" t="s">
        <v>107</v>
      </c>
    </row>
    <row r="62" spans="1:4" x14ac:dyDescent="0.2">
      <c r="A62" s="2">
        <v>1084</v>
      </c>
      <c r="B62" s="2" t="s">
        <v>100</v>
      </c>
      <c r="C62" s="3">
        <v>210</v>
      </c>
      <c r="D62" s="1" t="s">
        <v>108</v>
      </c>
    </row>
    <row r="63" spans="1:4" x14ac:dyDescent="0.2">
      <c r="A63" s="2">
        <v>1084</v>
      </c>
      <c r="B63" s="2" t="s">
        <v>100</v>
      </c>
      <c r="C63" s="3">
        <v>147</v>
      </c>
      <c r="D63" s="1" t="s">
        <v>109</v>
      </c>
    </row>
    <row r="64" spans="1:4" x14ac:dyDescent="0.2">
      <c r="A64" s="2">
        <v>1084</v>
      </c>
      <c r="B64" s="2" t="s">
        <v>100</v>
      </c>
      <c r="C64" s="3">
        <v>250</v>
      </c>
      <c r="D64" s="1" t="s">
        <v>110</v>
      </c>
    </row>
    <row r="65" spans="1:4" x14ac:dyDescent="0.2">
      <c r="A65" s="2">
        <v>1084</v>
      </c>
      <c r="B65" s="2" t="s">
        <v>100</v>
      </c>
      <c r="C65" s="3">
        <v>190</v>
      </c>
      <c r="D65" s="1" t="s">
        <v>111</v>
      </c>
    </row>
    <row r="66" spans="1:4" x14ac:dyDescent="0.2">
      <c r="A66" s="2">
        <v>1084</v>
      </c>
      <c r="B66" s="2" t="s">
        <v>100</v>
      </c>
      <c r="C66" s="3">
        <v>157</v>
      </c>
      <c r="D66" s="1" t="s">
        <v>112</v>
      </c>
    </row>
    <row r="67" spans="1:4" x14ac:dyDescent="0.2">
      <c r="A67" s="2">
        <v>1084</v>
      </c>
      <c r="B67" s="2" t="s">
        <v>100</v>
      </c>
      <c r="C67" s="3">
        <v>159</v>
      </c>
      <c r="D67" s="1" t="s">
        <v>113</v>
      </c>
    </row>
    <row r="68" spans="1:4" x14ac:dyDescent="0.2">
      <c r="A68" s="2">
        <v>1084</v>
      </c>
      <c r="B68" s="2" t="s">
        <v>100</v>
      </c>
      <c r="C68" s="3">
        <v>161</v>
      </c>
      <c r="D68" s="1" t="s">
        <v>114</v>
      </c>
    </row>
    <row r="69" spans="1:4" x14ac:dyDescent="0.2">
      <c r="A69" s="2">
        <v>1084</v>
      </c>
      <c r="B69" s="2" t="s">
        <v>100</v>
      </c>
      <c r="C69" s="3">
        <v>270</v>
      </c>
      <c r="D69" s="1" t="s">
        <v>115</v>
      </c>
    </row>
    <row r="70" spans="1:4" x14ac:dyDescent="0.2">
      <c r="A70" s="2">
        <v>1084</v>
      </c>
      <c r="B70" s="2" t="s">
        <v>100</v>
      </c>
      <c r="C70" s="3">
        <v>260</v>
      </c>
      <c r="D70" s="1" t="s">
        <v>116</v>
      </c>
    </row>
    <row r="71" spans="1:4" x14ac:dyDescent="0.2">
      <c r="A71" s="2">
        <v>1084</v>
      </c>
      <c r="B71" s="2" t="s">
        <v>100</v>
      </c>
      <c r="C71" s="3">
        <v>217</v>
      </c>
      <c r="D71" s="1" t="s">
        <v>117</v>
      </c>
    </row>
    <row r="72" spans="1:4" x14ac:dyDescent="0.2">
      <c r="A72" s="2">
        <v>1084</v>
      </c>
      <c r="B72" s="2" t="s">
        <v>100</v>
      </c>
      <c r="C72" s="3">
        <v>163</v>
      </c>
      <c r="D72" s="1" t="s">
        <v>118</v>
      </c>
    </row>
    <row r="73" spans="1:4" x14ac:dyDescent="0.2">
      <c r="A73" s="2">
        <v>1084</v>
      </c>
      <c r="B73" s="2" t="s">
        <v>100</v>
      </c>
      <c r="C73" s="3">
        <v>219</v>
      </c>
      <c r="D73" s="1" t="s">
        <v>119</v>
      </c>
    </row>
    <row r="74" spans="1:4" x14ac:dyDescent="0.2">
      <c r="A74" s="2">
        <v>1084</v>
      </c>
      <c r="B74" s="2" t="s">
        <v>100</v>
      </c>
      <c r="C74" s="3">
        <v>167</v>
      </c>
      <c r="D74" s="1" t="s">
        <v>120</v>
      </c>
    </row>
    <row r="75" spans="1:4" x14ac:dyDescent="0.2">
      <c r="A75" s="2">
        <v>1084</v>
      </c>
      <c r="B75" s="2" t="s">
        <v>100</v>
      </c>
      <c r="C75" s="3">
        <v>169</v>
      </c>
      <c r="D75" s="1" t="s">
        <v>121</v>
      </c>
    </row>
    <row r="76" spans="1:4" x14ac:dyDescent="0.2">
      <c r="A76" s="2">
        <v>1084</v>
      </c>
      <c r="B76" s="2" t="s">
        <v>100</v>
      </c>
      <c r="C76" s="3">
        <v>223</v>
      </c>
      <c r="D76" s="1" t="s">
        <v>122</v>
      </c>
    </row>
    <row r="77" spans="1:4" x14ac:dyDescent="0.2">
      <c r="A77" s="2">
        <v>1084</v>
      </c>
      <c r="B77" s="2" t="s">
        <v>100</v>
      </c>
      <c r="C77" s="3">
        <v>183</v>
      </c>
      <c r="D77" s="1" t="s">
        <v>123</v>
      </c>
    </row>
    <row r="78" spans="1:4" x14ac:dyDescent="0.2">
      <c r="A78" s="2">
        <v>1084</v>
      </c>
      <c r="B78" s="2" t="s">
        <v>100</v>
      </c>
      <c r="C78" s="3">
        <v>101</v>
      </c>
      <c r="D78" s="1" t="s">
        <v>124</v>
      </c>
    </row>
    <row r="79" spans="1:4" x14ac:dyDescent="0.2">
      <c r="A79" s="2">
        <v>1084</v>
      </c>
      <c r="B79" s="2" t="s">
        <v>100</v>
      </c>
      <c r="C79" s="3">
        <v>173</v>
      </c>
      <c r="D79" s="1" t="s">
        <v>125</v>
      </c>
    </row>
    <row r="80" spans="1:4" x14ac:dyDescent="0.2">
      <c r="A80" s="2">
        <v>1084</v>
      </c>
      <c r="B80" s="2" t="s">
        <v>100</v>
      </c>
      <c r="C80" s="3">
        <v>230</v>
      </c>
      <c r="D80" s="1" t="s">
        <v>126</v>
      </c>
    </row>
    <row r="81" spans="1:4" x14ac:dyDescent="0.2">
      <c r="A81" s="2">
        <v>1084</v>
      </c>
      <c r="B81" s="2" t="s">
        <v>100</v>
      </c>
      <c r="C81" s="3">
        <v>175</v>
      </c>
      <c r="D81" s="1" t="s">
        <v>127</v>
      </c>
    </row>
    <row r="82" spans="1:4" x14ac:dyDescent="0.2">
      <c r="A82" s="2">
        <v>1084</v>
      </c>
      <c r="B82" s="2" t="s">
        <v>100</v>
      </c>
      <c r="C82" s="3">
        <v>185</v>
      </c>
      <c r="D82" s="1" t="s">
        <v>128</v>
      </c>
    </row>
    <row r="83" spans="1:4" x14ac:dyDescent="0.2">
      <c r="A83" s="2">
        <v>1084</v>
      </c>
      <c r="B83" s="2" t="s">
        <v>100</v>
      </c>
      <c r="C83" s="3">
        <v>187</v>
      </c>
      <c r="D83" s="1" t="s">
        <v>129</v>
      </c>
    </row>
    <row r="84" spans="1:4" s="22" customFormat="1" x14ac:dyDescent="0.2">
      <c r="A84" s="19">
        <v>1085</v>
      </c>
      <c r="B84" s="19" t="s">
        <v>0</v>
      </c>
      <c r="C84" s="20">
        <v>320</v>
      </c>
      <c r="D84" s="21" t="s">
        <v>8</v>
      </c>
    </row>
    <row r="85" spans="1:4" s="22" customFormat="1" x14ac:dyDescent="0.2">
      <c r="A85" s="19">
        <v>1085</v>
      </c>
      <c r="B85" s="19" t="s">
        <v>0</v>
      </c>
      <c r="C85" s="20">
        <v>253</v>
      </c>
      <c r="D85" s="21" t="s">
        <v>9</v>
      </c>
    </row>
    <row r="86" spans="1:4" s="22" customFormat="1" x14ac:dyDescent="0.2">
      <c r="A86" s="19">
        <v>1085</v>
      </c>
      <c r="B86" s="19" t="s">
        <v>0</v>
      </c>
      <c r="C86" s="20">
        <v>376</v>
      </c>
      <c r="D86" s="21" t="s">
        <v>10</v>
      </c>
    </row>
    <row r="87" spans="1:4" s="22" customFormat="1" x14ac:dyDescent="0.2">
      <c r="A87" s="19">
        <v>1085</v>
      </c>
      <c r="B87" s="19" t="s">
        <v>0</v>
      </c>
      <c r="C87" s="20">
        <v>316</v>
      </c>
      <c r="D87" s="21" t="s">
        <v>11</v>
      </c>
    </row>
    <row r="88" spans="1:4" s="22" customFormat="1" x14ac:dyDescent="0.2">
      <c r="A88" s="19">
        <v>1085</v>
      </c>
      <c r="B88" s="19" t="s">
        <v>0</v>
      </c>
      <c r="C88" s="20">
        <v>326</v>
      </c>
      <c r="D88" s="21" t="s">
        <v>12</v>
      </c>
    </row>
    <row r="89" spans="1:4" s="22" customFormat="1" x14ac:dyDescent="0.2">
      <c r="A89" s="19">
        <v>1085</v>
      </c>
      <c r="B89" s="19" t="s">
        <v>0</v>
      </c>
      <c r="C89" s="20">
        <v>259</v>
      </c>
      <c r="D89" s="21" t="s">
        <v>13</v>
      </c>
    </row>
    <row r="90" spans="1:4" s="22" customFormat="1" x14ac:dyDescent="0.2">
      <c r="A90" s="19">
        <v>1085</v>
      </c>
      <c r="B90" s="19" t="s">
        <v>0</v>
      </c>
      <c r="C90" s="20">
        <v>350</v>
      </c>
      <c r="D90" s="21" t="s">
        <v>14</v>
      </c>
    </row>
    <row r="91" spans="1:4" s="22" customFormat="1" x14ac:dyDescent="0.2">
      <c r="A91" s="19">
        <v>1085</v>
      </c>
      <c r="B91" s="19" t="s">
        <v>0</v>
      </c>
      <c r="C91" s="20">
        <v>360</v>
      </c>
      <c r="D91" s="21" t="s">
        <v>15</v>
      </c>
    </row>
    <row r="92" spans="1:4" s="22" customFormat="1" x14ac:dyDescent="0.2">
      <c r="A92" s="19">
        <v>1085</v>
      </c>
      <c r="B92" s="19" t="s">
        <v>0</v>
      </c>
      <c r="C92" s="20">
        <v>370</v>
      </c>
      <c r="D92" s="21" t="s">
        <v>16</v>
      </c>
    </row>
    <row r="93" spans="1:4" s="22" customFormat="1" x14ac:dyDescent="0.2">
      <c r="A93" s="19">
        <v>1085</v>
      </c>
      <c r="B93" s="19" t="s">
        <v>0</v>
      </c>
      <c r="C93" s="20">
        <v>306</v>
      </c>
      <c r="D93" s="21" t="s">
        <v>17</v>
      </c>
    </row>
    <row r="94" spans="1:4" s="22" customFormat="1" x14ac:dyDescent="0.2">
      <c r="A94" s="19">
        <v>1085</v>
      </c>
      <c r="B94" s="19" t="s">
        <v>0</v>
      </c>
      <c r="C94" s="20">
        <v>329</v>
      </c>
      <c r="D94" s="21" t="s">
        <v>18</v>
      </c>
    </row>
    <row r="95" spans="1:4" s="22" customFormat="1" x14ac:dyDescent="0.2">
      <c r="A95" s="19">
        <v>1085</v>
      </c>
      <c r="B95" s="19" t="s">
        <v>0</v>
      </c>
      <c r="C95" s="20">
        <v>265</v>
      </c>
      <c r="D95" s="21" t="s">
        <v>19</v>
      </c>
    </row>
    <row r="96" spans="1:4" s="22" customFormat="1" x14ac:dyDescent="0.2">
      <c r="A96" s="19">
        <v>1085</v>
      </c>
      <c r="B96" s="19" t="s">
        <v>0</v>
      </c>
      <c r="C96" s="20">
        <v>330</v>
      </c>
      <c r="D96" s="21" t="s">
        <v>20</v>
      </c>
    </row>
    <row r="97" spans="1:4" s="22" customFormat="1" x14ac:dyDescent="0.2">
      <c r="A97" s="19">
        <v>1085</v>
      </c>
      <c r="B97" s="19" t="s">
        <v>0</v>
      </c>
      <c r="C97" s="20">
        <v>269</v>
      </c>
      <c r="D97" s="21" t="s">
        <v>21</v>
      </c>
    </row>
    <row r="98" spans="1:4" s="22" customFormat="1" x14ac:dyDescent="0.2">
      <c r="A98" s="19">
        <v>1085</v>
      </c>
      <c r="B98" s="19" t="s">
        <v>0</v>
      </c>
      <c r="C98" s="20">
        <v>340</v>
      </c>
      <c r="D98" s="21" t="s">
        <v>22</v>
      </c>
    </row>
    <row r="99" spans="1:4" s="22" customFormat="1" x14ac:dyDescent="0.2">
      <c r="A99" s="19">
        <v>1085</v>
      </c>
      <c r="B99" s="19" t="s">
        <v>0</v>
      </c>
      <c r="C99" s="20">
        <v>336</v>
      </c>
      <c r="D99" s="21" t="s">
        <v>23</v>
      </c>
    </row>
    <row r="100" spans="1:4" s="22" customFormat="1" x14ac:dyDescent="0.2">
      <c r="A100" s="19">
        <v>1085</v>
      </c>
      <c r="B100" s="19" t="s">
        <v>0</v>
      </c>
      <c r="C100" s="20">
        <v>390</v>
      </c>
      <c r="D100" s="21" t="s">
        <v>24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workbookViewId="0">
      <selection activeCell="A3" sqref="A3:E106"/>
    </sheetView>
  </sheetViews>
  <sheetFormatPr defaultRowHeight="14.25" x14ac:dyDescent="0.2"/>
  <cols>
    <col min="2" max="2" width="18.33203125" customWidth="1"/>
    <col min="3" max="5" width="9.21875" style="6"/>
  </cols>
  <sheetData>
    <row r="1" spans="1:5" ht="25.5" x14ac:dyDescent="0.35">
      <c r="A1" s="5" t="s">
        <v>130</v>
      </c>
    </row>
    <row r="2" spans="1:5" x14ac:dyDescent="0.2">
      <c r="A2" t="s">
        <v>131</v>
      </c>
    </row>
    <row r="3" spans="1:5" x14ac:dyDescent="0.2">
      <c r="C3" s="31" t="s">
        <v>132</v>
      </c>
      <c r="D3" s="31"/>
      <c r="E3" s="31"/>
    </row>
    <row r="4" spans="1:5" x14ac:dyDescent="0.2">
      <c r="C4" s="6" t="s">
        <v>133</v>
      </c>
      <c r="D4" s="6" t="s">
        <v>134</v>
      </c>
      <c r="E4" s="6" t="s">
        <v>135</v>
      </c>
    </row>
    <row r="5" spans="1:5" x14ac:dyDescent="0.2">
      <c r="A5" s="3">
        <v>101</v>
      </c>
      <c r="B5" t="s">
        <v>124</v>
      </c>
      <c r="C5" s="6">
        <v>659350</v>
      </c>
      <c r="D5" s="6">
        <v>61393</v>
      </c>
      <c r="E5" s="6">
        <v>15320</v>
      </c>
    </row>
    <row r="6" spans="1:5" x14ac:dyDescent="0.2">
      <c r="A6" s="3">
        <v>147</v>
      </c>
      <c r="B6" t="s">
        <v>109</v>
      </c>
      <c r="C6" s="6">
        <v>104899</v>
      </c>
      <c r="D6" s="6">
        <v>16602</v>
      </c>
      <c r="E6" s="6">
        <v>5254</v>
      </c>
    </row>
    <row r="7" spans="1:5" x14ac:dyDescent="0.2">
      <c r="A7" s="3">
        <v>151</v>
      </c>
      <c r="B7" t="s">
        <v>103</v>
      </c>
      <c r="C7" s="6">
        <v>51237</v>
      </c>
      <c r="D7" s="6">
        <v>9162</v>
      </c>
      <c r="E7" s="6">
        <v>3406</v>
      </c>
    </row>
    <row r="8" spans="1:5" x14ac:dyDescent="0.2">
      <c r="A8" s="3">
        <v>153</v>
      </c>
      <c r="B8" t="s">
        <v>105</v>
      </c>
      <c r="C8" s="6">
        <v>39067</v>
      </c>
      <c r="D8" s="6">
        <v>6193</v>
      </c>
      <c r="E8" s="6">
        <v>1860</v>
      </c>
    </row>
    <row r="9" spans="1:5" x14ac:dyDescent="0.2">
      <c r="A9" s="3">
        <v>155</v>
      </c>
      <c r="B9" t="s">
        <v>106</v>
      </c>
      <c r="C9" s="6">
        <v>14569</v>
      </c>
      <c r="D9" s="6">
        <v>3339</v>
      </c>
      <c r="E9" s="6">
        <v>1109</v>
      </c>
    </row>
    <row r="10" spans="1:5" x14ac:dyDescent="0.2">
      <c r="A10" s="3">
        <v>157</v>
      </c>
      <c r="B10" t="s">
        <v>112</v>
      </c>
      <c r="C10" s="6">
        <v>75033</v>
      </c>
      <c r="D10" s="6">
        <v>14563</v>
      </c>
      <c r="E10" s="6">
        <v>4679</v>
      </c>
    </row>
    <row r="11" spans="1:5" x14ac:dyDescent="0.2">
      <c r="A11" s="3">
        <v>159</v>
      </c>
      <c r="B11" t="s">
        <v>113</v>
      </c>
      <c r="C11" s="6">
        <v>70600</v>
      </c>
      <c r="D11" s="6">
        <v>10611</v>
      </c>
      <c r="E11" s="6">
        <v>3198</v>
      </c>
    </row>
    <row r="12" spans="1:5" x14ac:dyDescent="0.2">
      <c r="A12" s="3">
        <v>161</v>
      </c>
      <c r="B12" t="s">
        <v>114</v>
      </c>
      <c r="C12" s="6">
        <v>23655</v>
      </c>
      <c r="D12" s="6">
        <v>3869</v>
      </c>
      <c r="E12" s="6">
        <v>1256</v>
      </c>
    </row>
    <row r="13" spans="1:5" x14ac:dyDescent="0.2">
      <c r="A13" s="3">
        <v>163</v>
      </c>
      <c r="B13" t="s">
        <v>118</v>
      </c>
      <c r="C13" s="6">
        <v>29876</v>
      </c>
      <c r="D13" s="6">
        <v>5074</v>
      </c>
      <c r="E13" s="6">
        <v>1632</v>
      </c>
    </row>
    <row r="14" spans="1:5" x14ac:dyDescent="0.2">
      <c r="A14" s="3">
        <v>165</v>
      </c>
      <c r="B14" t="s">
        <v>101</v>
      </c>
      <c r="C14" s="6">
        <v>27677</v>
      </c>
      <c r="D14" s="6">
        <v>4738</v>
      </c>
      <c r="E14" s="6">
        <v>1423</v>
      </c>
    </row>
    <row r="15" spans="1:5" x14ac:dyDescent="0.2">
      <c r="A15" s="3">
        <v>167</v>
      </c>
      <c r="B15" t="s">
        <v>120</v>
      </c>
      <c r="C15" s="6">
        <v>53760</v>
      </c>
      <c r="D15" s="6">
        <v>8435</v>
      </c>
      <c r="E15" s="6">
        <v>2571</v>
      </c>
    </row>
    <row r="16" spans="1:5" x14ac:dyDescent="0.2">
      <c r="A16" s="3">
        <v>169</v>
      </c>
      <c r="B16" t="s">
        <v>121</v>
      </c>
      <c r="C16" s="6">
        <v>57540</v>
      </c>
      <c r="D16" s="6">
        <v>8447</v>
      </c>
      <c r="E16" s="6">
        <v>2518</v>
      </c>
    </row>
    <row r="17" spans="1:5" x14ac:dyDescent="0.2">
      <c r="A17" s="3">
        <v>173</v>
      </c>
      <c r="B17" t="s">
        <v>125</v>
      </c>
      <c r="C17" s="6">
        <v>58538</v>
      </c>
      <c r="D17" s="6">
        <v>10298</v>
      </c>
      <c r="E17" s="6">
        <v>3222</v>
      </c>
    </row>
    <row r="18" spans="1:5" x14ac:dyDescent="0.2">
      <c r="A18" s="3">
        <v>175</v>
      </c>
      <c r="B18" t="s">
        <v>127</v>
      </c>
      <c r="C18" s="6">
        <v>44328</v>
      </c>
      <c r="D18" s="6">
        <v>6891</v>
      </c>
      <c r="E18" s="6">
        <v>2232</v>
      </c>
    </row>
    <row r="19" spans="1:5" x14ac:dyDescent="0.2">
      <c r="A19" s="3">
        <v>183</v>
      </c>
      <c r="B19" t="s">
        <v>123</v>
      </c>
      <c r="C19" s="6">
        <v>23663</v>
      </c>
      <c r="D19" s="6">
        <v>3441</v>
      </c>
      <c r="E19" s="6">
        <v>891</v>
      </c>
    </row>
    <row r="20" spans="1:5" x14ac:dyDescent="0.2">
      <c r="A20" s="3">
        <v>185</v>
      </c>
      <c r="B20" t="s">
        <v>128</v>
      </c>
      <c r="C20" s="6">
        <v>43915</v>
      </c>
      <c r="D20" s="6">
        <v>7459</v>
      </c>
      <c r="E20" s="6">
        <v>2109</v>
      </c>
    </row>
    <row r="21" spans="1:5" x14ac:dyDescent="0.2">
      <c r="A21" s="3">
        <v>187</v>
      </c>
      <c r="B21" t="s">
        <v>129</v>
      </c>
      <c r="C21" s="6">
        <v>17800</v>
      </c>
      <c r="D21" s="6">
        <v>2932</v>
      </c>
      <c r="E21" s="6">
        <v>910</v>
      </c>
    </row>
    <row r="22" spans="1:5" x14ac:dyDescent="0.2">
      <c r="A22" s="3">
        <v>190</v>
      </c>
      <c r="B22" t="s">
        <v>111</v>
      </c>
      <c r="C22" s="6">
        <v>42533</v>
      </c>
      <c r="D22" s="6">
        <v>8400</v>
      </c>
      <c r="E22" s="6">
        <v>2834</v>
      </c>
    </row>
    <row r="23" spans="1:5" x14ac:dyDescent="0.2">
      <c r="A23" s="3">
        <v>201</v>
      </c>
      <c r="B23" t="s">
        <v>102</v>
      </c>
      <c r="C23" s="6">
        <v>25962</v>
      </c>
      <c r="D23" s="6">
        <v>5109</v>
      </c>
      <c r="E23" s="6">
        <v>1705</v>
      </c>
    </row>
    <row r="24" spans="1:5" x14ac:dyDescent="0.2">
      <c r="A24" s="3">
        <v>210</v>
      </c>
      <c r="B24" t="s">
        <v>108</v>
      </c>
      <c r="C24" s="6">
        <v>42009</v>
      </c>
      <c r="D24" s="6">
        <v>9034</v>
      </c>
      <c r="E24" s="6">
        <v>2448</v>
      </c>
    </row>
    <row r="25" spans="1:5" x14ac:dyDescent="0.2">
      <c r="A25" s="3">
        <v>217</v>
      </c>
      <c r="B25" t="s">
        <v>117</v>
      </c>
      <c r="C25" s="6">
        <v>63838</v>
      </c>
      <c r="D25" s="6">
        <v>14723</v>
      </c>
      <c r="E25" s="6">
        <v>4442</v>
      </c>
    </row>
    <row r="26" spans="1:5" x14ac:dyDescent="0.2">
      <c r="A26" s="3">
        <v>219</v>
      </c>
      <c r="B26" t="s">
        <v>119</v>
      </c>
      <c r="C26" s="6">
        <v>54422</v>
      </c>
      <c r="D26" s="6">
        <v>9370</v>
      </c>
      <c r="E26" s="6">
        <v>2880</v>
      </c>
    </row>
    <row r="27" spans="1:5" x14ac:dyDescent="0.2">
      <c r="A27" s="3">
        <v>223</v>
      </c>
      <c r="B27" t="s">
        <v>122</v>
      </c>
      <c r="C27" s="6">
        <v>24811</v>
      </c>
      <c r="D27" s="6">
        <v>6560</v>
      </c>
      <c r="E27" s="6">
        <v>2379</v>
      </c>
    </row>
    <row r="28" spans="1:5" x14ac:dyDescent="0.2">
      <c r="A28" s="3">
        <v>230</v>
      </c>
      <c r="B28" t="s">
        <v>126</v>
      </c>
      <c r="C28" s="6">
        <v>57237</v>
      </c>
      <c r="D28" s="6">
        <v>12238</v>
      </c>
      <c r="E28" s="6">
        <v>4482</v>
      </c>
    </row>
    <row r="29" spans="1:5" x14ac:dyDescent="0.2">
      <c r="A29" s="3">
        <v>240</v>
      </c>
      <c r="B29" t="s">
        <v>107</v>
      </c>
      <c r="C29" s="6">
        <v>45532</v>
      </c>
      <c r="D29" s="6">
        <v>7732</v>
      </c>
      <c r="E29" s="6">
        <v>2406</v>
      </c>
    </row>
    <row r="30" spans="1:5" x14ac:dyDescent="0.2">
      <c r="A30" s="3">
        <v>250</v>
      </c>
      <c r="B30" t="s">
        <v>110</v>
      </c>
      <c r="C30" s="6">
        <v>46358</v>
      </c>
      <c r="D30" s="6">
        <v>10500</v>
      </c>
      <c r="E30" s="6">
        <v>3138</v>
      </c>
    </row>
    <row r="31" spans="1:5" x14ac:dyDescent="0.2">
      <c r="A31" s="3">
        <v>253</v>
      </c>
      <c r="B31" t="s">
        <v>9</v>
      </c>
      <c r="C31" s="6">
        <v>52157</v>
      </c>
      <c r="D31" s="6">
        <v>10077</v>
      </c>
      <c r="E31" s="6">
        <v>3089</v>
      </c>
    </row>
    <row r="32" spans="1:5" x14ac:dyDescent="0.2">
      <c r="A32" s="3">
        <v>259</v>
      </c>
      <c r="B32" t="s">
        <v>13</v>
      </c>
      <c r="C32" s="6">
        <v>62848</v>
      </c>
      <c r="D32" s="6">
        <v>11583</v>
      </c>
      <c r="E32" s="6">
        <v>3473</v>
      </c>
    </row>
    <row r="33" spans="1:5" x14ac:dyDescent="0.2">
      <c r="A33" s="3">
        <v>260</v>
      </c>
      <c r="B33" t="s">
        <v>116</v>
      </c>
      <c r="C33" s="6">
        <v>31515</v>
      </c>
      <c r="D33" s="6">
        <v>7992</v>
      </c>
      <c r="E33" s="6">
        <v>2140</v>
      </c>
    </row>
    <row r="34" spans="1:5" x14ac:dyDescent="0.2">
      <c r="A34" s="3">
        <v>265</v>
      </c>
      <c r="B34" t="s">
        <v>19</v>
      </c>
      <c r="C34" s="6">
        <v>90931</v>
      </c>
      <c r="D34" s="6">
        <v>16593</v>
      </c>
      <c r="E34" s="6">
        <v>5075</v>
      </c>
    </row>
    <row r="35" spans="1:5" x14ac:dyDescent="0.2">
      <c r="A35" s="3">
        <v>269</v>
      </c>
      <c r="B35" t="s">
        <v>21</v>
      </c>
      <c r="C35" s="6">
        <v>24579</v>
      </c>
      <c r="D35" s="6">
        <v>4447</v>
      </c>
      <c r="E35" s="6">
        <v>1302</v>
      </c>
    </row>
    <row r="36" spans="1:5" x14ac:dyDescent="0.2">
      <c r="A36" s="3">
        <v>270</v>
      </c>
      <c r="B36" t="s">
        <v>115</v>
      </c>
      <c r="C36" s="6">
        <v>41920</v>
      </c>
      <c r="D36" s="6">
        <v>10778</v>
      </c>
      <c r="E36" s="6">
        <v>3013</v>
      </c>
    </row>
    <row r="37" spans="1:5" x14ac:dyDescent="0.2">
      <c r="A37" s="3">
        <v>306</v>
      </c>
      <c r="B37" t="s">
        <v>17</v>
      </c>
      <c r="C37" s="6">
        <v>32605</v>
      </c>
      <c r="D37" s="6">
        <v>9740</v>
      </c>
      <c r="E37" s="6">
        <v>2621</v>
      </c>
    </row>
    <row r="38" spans="1:5" x14ac:dyDescent="0.2">
      <c r="A38" s="3">
        <v>316</v>
      </c>
      <c r="B38" t="s">
        <v>11</v>
      </c>
      <c r="C38" s="6">
        <v>74129</v>
      </c>
      <c r="D38" s="6">
        <v>14745</v>
      </c>
      <c r="E38" s="6">
        <v>3961</v>
      </c>
    </row>
    <row r="39" spans="1:5" x14ac:dyDescent="0.2">
      <c r="A39" s="3">
        <v>320</v>
      </c>
      <c r="B39" t="s">
        <v>8</v>
      </c>
      <c r="C39" s="6">
        <v>37753</v>
      </c>
      <c r="D39" s="6">
        <v>7896</v>
      </c>
      <c r="E39" s="6">
        <v>2216</v>
      </c>
    </row>
    <row r="40" spans="1:5" x14ac:dyDescent="0.2">
      <c r="A40" s="3">
        <v>326</v>
      </c>
      <c r="B40" t="s">
        <v>12</v>
      </c>
      <c r="C40" s="6">
        <v>48309</v>
      </c>
      <c r="D40" s="6">
        <v>11111</v>
      </c>
      <c r="E40" s="6">
        <v>3081</v>
      </c>
    </row>
    <row r="41" spans="1:5" x14ac:dyDescent="0.2">
      <c r="A41" s="3">
        <v>329</v>
      </c>
      <c r="B41" t="s">
        <v>18</v>
      </c>
      <c r="C41" s="6">
        <v>36356</v>
      </c>
      <c r="D41" s="6">
        <v>6094</v>
      </c>
      <c r="E41" s="6">
        <v>1739</v>
      </c>
    </row>
    <row r="42" spans="1:5" x14ac:dyDescent="0.2">
      <c r="A42" s="3">
        <v>330</v>
      </c>
      <c r="B42" t="s">
        <v>20</v>
      </c>
      <c r="C42" s="6">
        <v>79923</v>
      </c>
      <c r="D42" s="6">
        <v>16335</v>
      </c>
      <c r="E42" s="6">
        <v>4711</v>
      </c>
    </row>
    <row r="43" spans="1:5" x14ac:dyDescent="0.2">
      <c r="A43" s="3">
        <v>336</v>
      </c>
      <c r="B43" t="s">
        <v>23</v>
      </c>
      <c r="C43" s="6">
        <v>23649</v>
      </c>
      <c r="D43" s="6">
        <v>5527</v>
      </c>
      <c r="E43" s="6">
        <v>1519</v>
      </c>
    </row>
    <row r="44" spans="1:5" x14ac:dyDescent="0.2">
      <c r="A44" s="3">
        <v>340</v>
      </c>
      <c r="B44" t="s">
        <v>22</v>
      </c>
      <c r="C44" s="6">
        <v>30478</v>
      </c>
      <c r="D44" s="6">
        <v>6157</v>
      </c>
      <c r="E44" s="6">
        <v>1762</v>
      </c>
    </row>
    <row r="45" spans="1:5" x14ac:dyDescent="0.2">
      <c r="A45" s="3">
        <v>350</v>
      </c>
      <c r="B45" t="s">
        <v>14</v>
      </c>
      <c r="C45" s="6">
        <v>29347</v>
      </c>
      <c r="D45" s="6">
        <v>5930</v>
      </c>
      <c r="E45" s="6">
        <v>1605</v>
      </c>
    </row>
    <row r="46" spans="1:5" x14ac:dyDescent="0.2">
      <c r="A46" s="3">
        <v>360</v>
      </c>
      <c r="B46" t="s">
        <v>15</v>
      </c>
      <c r="C46" s="6">
        <v>39632</v>
      </c>
      <c r="D46" s="6">
        <v>11091</v>
      </c>
      <c r="E46" s="6">
        <v>3124</v>
      </c>
    </row>
    <row r="47" spans="1:5" x14ac:dyDescent="0.2">
      <c r="A47" s="3">
        <v>370</v>
      </c>
      <c r="B47" t="s">
        <v>16</v>
      </c>
      <c r="C47" s="6">
        <v>84747</v>
      </c>
      <c r="D47" s="6">
        <v>17406</v>
      </c>
      <c r="E47" s="6">
        <v>4929</v>
      </c>
    </row>
    <row r="48" spans="1:5" x14ac:dyDescent="0.2">
      <c r="A48" s="3">
        <v>376</v>
      </c>
      <c r="B48" t="s">
        <v>10</v>
      </c>
      <c r="C48" s="6">
        <v>59759</v>
      </c>
      <c r="D48" s="6">
        <v>15122</v>
      </c>
      <c r="E48" s="6">
        <v>4334</v>
      </c>
    </row>
    <row r="49" spans="1:5" x14ac:dyDescent="0.2">
      <c r="A49" s="3">
        <v>390</v>
      </c>
      <c r="B49" t="s">
        <v>24</v>
      </c>
      <c r="C49" s="6">
        <v>45751</v>
      </c>
      <c r="D49" s="6">
        <v>11729</v>
      </c>
      <c r="E49" s="6">
        <v>3267</v>
      </c>
    </row>
    <row r="50" spans="1:5" x14ac:dyDescent="0.2">
      <c r="A50" s="3">
        <v>400</v>
      </c>
      <c r="B50" t="s">
        <v>104</v>
      </c>
      <c r="C50" s="6">
        <v>39332</v>
      </c>
      <c r="D50" s="6">
        <v>10965</v>
      </c>
      <c r="E50" s="6">
        <v>3102</v>
      </c>
    </row>
    <row r="51" spans="1:5" x14ac:dyDescent="0.2">
      <c r="A51" s="3">
        <v>410</v>
      </c>
      <c r="B51" t="s">
        <v>88</v>
      </c>
      <c r="C51" s="6">
        <v>40158</v>
      </c>
      <c r="D51" s="6">
        <v>8792</v>
      </c>
      <c r="E51" s="6">
        <v>2514</v>
      </c>
    </row>
    <row r="52" spans="1:5" x14ac:dyDescent="0.2">
      <c r="A52" s="3">
        <v>411</v>
      </c>
      <c r="B52" t="s">
        <v>136</v>
      </c>
      <c r="C52" s="6">
        <v>91</v>
      </c>
      <c r="D52" s="6">
        <v>14</v>
      </c>
      <c r="E52" s="6">
        <v>3</v>
      </c>
    </row>
    <row r="53" spans="1:5" x14ac:dyDescent="0.2">
      <c r="A53" s="3">
        <v>420</v>
      </c>
      <c r="B53" t="s">
        <v>78</v>
      </c>
      <c r="C53" s="6">
        <v>40646</v>
      </c>
      <c r="D53" s="6">
        <v>8999</v>
      </c>
      <c r="E53" s="6">
        <v>2528</v>
      </c>
    </row>
    <row r="54" spans="1:5" x14ac:dyDescent="0.2">
      <c r="A54" s="3">
        <v>430</v>
      </c>
      <c r="B54" t="s">
        <v>83</v>
      </c>
      <c r="C54" s="6">
        <v>52291</v>
      </c>
      <c r="D54" s="6">
        <v>11914</v>
      </c>
      <c r="E54" s="6">
        <v>3553</v>
      </c>
    </row>
    <row r="55" spans="1:5" x14ac:dyDescent="0.2">
      <c r="A55" s="3">
        <v>440</v>
      </c>
      <c r="B55" t="s">
        <v>85</v>
      </c>
      <c r="C55" s="6">
        <v>23894</v>
      </c>
      <c r="D55" s="6">
        <v>5772</v>
      </c>
      <c r="E55" s="6">
        <v>1823</v>
      </c>
    </row>
    <row r="56" spans="1:5" x14ac:dyDescent="0.2">
      <c r="A56" s="3">
        <v>450</v>
      </c>
      <c r="B56" t="s">
        <v>90</v>
      </c>
      <c r="C56" s="6">
        <v>32193</v>
      </c>
      <c r="D56" s="6">
        <v>7490</v>
      </c>
      <c r="E56" s="6">
        <v>2204</v>
      </c>
    </row>
    <row r="57" spans="1:5" x14ac:dyDescent="0.2">
      <c r="A57" s="3">
        <v>461</v>
      </c>
      <c r="B57" t="s">
        <v>91</v>
      </c>
      <c r="C57" s="6">
        <v>209078</v>
      </c>
      <c r="D57" s="6">
        <v>33337</v>
      </c>
      <c r="E57" s="6">
        <v>9936</v>
      </c>
    </row>
    <row r="58" spans="1:5" x14ac:dyDescent="0.2">
      <c r="A58" s="3">
        <v>479</v>
      </c>
      <c r="B58" t="s">
        <v>92</v>
      </c>
      <c r="C58" s="6">
        <v>59727</v>
      </c>
      <c r="D58" s="6">
        <v>13462</v>
      </c>
      <c r="E58" s="6">
        <v>3807</v>
      </c>
    </row>
    <row r="59" spans="1:5" x14ac:dyDescent="0.2">
      <c r="A59" s="3">
        <v>480</v>
      </c>
      <c r="B59" t="s">
        <v>137</v>
      </c>
      <c r="C59" s="6">
        <v>29610</v>
      </c>
      <c r="D59" s="6">
        <v>6543</v>
      </c>
      <c r="E59" s="6">
        <v>1889</v>
      </c>
    </row>
    <row r="60" spans="1:5" x14ac:dyDescent="0.2">
      <c r="A60" s="3">
        <v>482</v>
      </c>
      <c r="B60" t="s">
        <v>87</v>
      </c>
      <c r="C60" s="6">
        <v>12260</v>
      </c>
      <c r="D60" s="6">
        <v>4103</v>
      </c>
      <c r="E60" s="6">
        <v>1170</v>
      </c>
    </row>
    <row r="61" spans="1:5" x14ac:dyDescent="0.2">
      <c r="A61" s="3">
        <v>492</v>
      </c>
      <c r="B61" t="s">
        <v>98</v>
      </c>
      <c r="C61" s="6">
        <v>5960</v>
      </c>
      <c r="D61" s="6">
        <v>2041</v>
      </c>
      <c r="E61" s="6">
        <v>646</v>
      </c>
    </row>
    <row r="62" spans="1:5" x14ac:dyDescent="0.2">
      <c r="A62" s="3">
        <v>510</v>
      </c>
      <c r="B62" t="s">
        <v>84</v>
      </c>
      <c r="C62" s="6">
        <v>55438</v>
      </c>
      <c r="D62" s="6">
        <v>12114</v>
      </c>
      <c r="E62" s="6">
        <v>3674</v>
      </c>
    </row>
    <row r="63" spans="1:5" x14ac:dyDescent="0.2">
      <c r="A63" s="3">
        <v>530</v>
      </c>
      <c r="B63" t="s">
        <v>79</v>
      </c>
      <c r="C63" s="6">
        <v>27119</v>
      </c>
      <c r="D63" s="6">
        <v>5325</v>
      </c>
      <c r="E63" s="6">
        <v>1602</v>
      </c>
    </row>
    <row r="64" spans="1:5" x14ac:dyDescent="0.2">
      <c r="A64" s="3">
        <v>540</v>
      </c>
      <c r="B64" t="s">
        <v>93</v>
      </c>
      <c r="C64" s="6">
        <v>74233</v>
      </c>
      <c r="D64" s="6">
        <v>17042</v>
      </c>
      <c r="E64" s="6">
        <v>5669</v>
      </c>
    </row>
    <row r="65" spans="1:5" x14ac:dyDescent="0.2">
      <c r="A65" s="3">
        <v>550</v>
      </c>
      <c r="B65" t="s">
        <v>94</v>
      </c>
      <c r="C65" s="6">
        <v>36651</v>
      </c>
      <c r="D65" s="6">
        <v>8822</v>
      </c>
      <c r="E65" s="6">
        <v>2522</v>
      </c>
    </row>
    <row r="66" spans="1:5" x14ac:dyDescent="0.2">
      <c r="A66" s="3">
        <v>561</v>
      </c>
      <c r="B66" t="s">
        <v>80</v>
      </c>
      <c r="C66" s="6">
        <v>115423</v>
      </c>
      <c r="D66" s="6">
        <v>22928</v>
      </c>
      <c r="E66" s="6">
        <v>6502</v>
      </c>
    </row>
    <row r="67" spans="1:5" x14ac:dyDescent="0.2">
      <c r="A67" s="3">
        <v>563</v>
      </c>
      <c r="B67" t="s">
        <v>81</v>
      </c>
      <c r="C67" s="6">
        <v>3357</v>
      </c>
      <c r="D67" s="6">
        <v>1167</v>
      </c>
      <c r="E67" s="6">
        <v>262</v>
      </c>
    </row>
    <row r="68" spans="1:5" x14ac:dyDescent="0.2">
      <c r="A68" s="3">
        <v>573</v>
      </c>
      <c r="B68" t="s">
        <v>95</v>
      </c>
      <c r="C68" s="6">
        <v>49798</v>
      </c>
      <c r="D68" s="6">
        <v>10794</v>
      </c>
      <c r="E68" s="6">
        <v>3236</v>
      </c>
    </row>
    <row r="69" spans="1:5" x14ac:dyDescent="0.2">
      <c r="A69" s="3">
        <v>575</v>
      </c>
      <c r="B69" t="s">
        <v>96</v>
      </c>
      <c r="C69" s="6">
        <v>42800</v>
      </c>
      <c r="D69" s="6">
        <v>8445</v>
      </c>
      <c r="E69" s="6">
        <v>2638</v>
      </c>
    </row>
    <row r="70" spans="1:5" x14ac:dyDescent="0.2">
      <c r="A70" s="3">
        <v>580</v>
      </c>
      <c r="B70" t="s">
        <v>99</v>
      </c>
      <c r="C70" s="6">
        <v>58657</v>
      </c>
      <c r="D70" s="6">
        <v>13258</v>
      </c>
      <c r="E70" s="6">
        <v>3828</v>
      </c>
    </row>
    <row r="71" spans="1:5" x14ac:dyDescent="0.2">
      <c r="A71" s="3">
        <v>607</v>
      </c>
      <c r="B71" t="s">
        <v>82</v>
      </c>
      <c r="C71" s="6">
        <v>52485</v>
      </c>
      <c r="D71" s="6">
        <v>10292</v>
      </c>
      <c r="E71" s="6">
        <v>3101</v>
      </c>
    </row>
    <row r="72" spans="1:5" x14ac:dyDescent="0.2">
      <c r="A72" s="3">
        <v>615</v>
      </c>
      <c r="B72" t="s">
        <v>62</v>
      </c>
      <c r="C72" s="6">
        <v>97392</v>
      </c>
      <c r="D72" s="6">
        <v>16417</v>
      </c>
      <c r="E72" s="6">
        <v>4575</v>
      </c>
    </row>
    <row r="73" spans="1:5" x14ac:dyDescent="0.2">
      <c r="A73" s="3">
        <v>621</v>
      </c>
      <c r="B73" t="s">
        <v>86</v>
      </c>
      <c r="C73" s="6">
        <v>94932</v>
      </c>
      <c r="D73" s="6">
        <v>16916</v>
      </c>
      <c r="E73" s="6">
        <v>4901</v>
      </c>
    </row>
    <row r="74" spans="1:5" x14ac:dyDescent="0.2">
      <c r="A74" s="3">
        <v>630</v>
      </c>
      <c r="B74" t="s">
        <v>97</v>
      </c>
      <c r="C74" s="6">
        <v>121696</v>
      </c>
      <c r="D74" s="6">
        <v>21272</v>
      </c>
      <c r="E74" s="6">
        <v>6191</v>
      </c>
    </row>
    <row r="75" spans="1:5" x14ac:dyDescent="0.2">
      <c r="A75" s="3">
        <v>657</v>
      </c>
      <c r="B75" t="s">
        <v>60</v>
      </c>
      <c r="C75" s="6">
        <v>89848</v>
      </c>
      <c r="D75" s="6">
        <v>16741</v>
      </c>
      <c r="E75" s="6">
        <v>4998</v>
      </c>
    </row>
    <row r="76" spans="1:5" x14ac:dyDescent="0.2">
      <c r="A76" s="3">
        <v>661</v>
      </c>
      <c r="B76" t="s">
        <v>61</v>
      </c>
      <c r="C76" s="6">
        <v>59016</v>
      </c>
      <c r="D76" s="6">
        <v>11604</v>
      </c>
      <c r="E76" s="6">
        <v>3373</v>
      </c>
    </row>
    <row r="77" spans="1:5" x14ac:dyDescent="0.2">
      <c r="A77" s="3">
        <v>665</v>
      </c>
      <c r="B77" t="s">
        <v>64</v>
      </c>
      <c r="C77" s="6">
        <v>19110</v>
      </c>
      <c r="D77" s="6">
        <v>4872</v>
      </c>
      <c r="E77" s="6">
        <v>1454</v>
      </c>
    </row>
    <row r="78" spans="1:5" x14ac:dyDescent="0.2">
      <c r="A78" s="3">
        <v>671</v>
      </c>
      <c r="B78" t="s">
        <v>73</v>
      </c>
      <c r="C78" s="6">
        <v>20594</v>
      </c>
      <c r="D78" s="6">
        <v>5271</v>
      </c>
      <c r="E78" s="6">
        <v>1500</v>
      </c>
    </row>
    <row r="79" spans="1:5" x14ac:dyDescent="0.2">
      <c r="A79" s="3">
        <v>706</v>
      </c>
      <c r="B79" t="s">
        <v>74</v>
      </c>
      <c r="C79" s="6">
        <v>44076</v>
      </c>
      <c r="D79" s="6">
        <v>10592</v>
      </c>
      <c r="E79" s="6">
        <v>2930</v>
      </c>
    </row>
    <row r="80" spans="1:5" x14ac:dyDescent="0.2">
      <c r="A80" s="3">
        <v>707</v>
      </c>
      <c r="B80" t="s">
        <v>65</v>
      </c>
      <c r="C80" s="6">
        <v>36773</v>
      </c>
      <c r="D80" s="6">
        <v>8870</v>
      </c>
      <c r="E80" s="6">
        <v>2502</v>
      </c>
    </row>
    <row r="81" spans="1:5" x14ac:dyDescent="0.2">
      <c r="A81" s="3">
        <v>710</v>
      </c>
      <c r="B81" t="s">
        <v>58</v>
      </c>
      <c r="C81" s="6">
        <v>49377</v>
      </c>
      <c r="D81" s="6">
        <v>8740</v>
      </c>
      <c r="E81" s="6">
        <v>2501</v>
      </c>
    </row>
    <row r="82" spans="1:5" x14ac:dyDescent="0.2">
      <c r="A82" s="3">
        <v>727</v>
      </c>
      <c r="B82" t="s">
        <v>66</v>
      </c>
      <c r="C82" s="6">
        <v>23896</v>
      </c>
      <c r="D82" s="6">
        <v>5310</v>
      </c>
      <c r="E82" s="6">
        <v>1498</v>
      </c>
    </row>
    <row r="83" spans="1:5" x14ac:dyDescent="0.2">
      <c r="A83" s="3">
        <v>730</v>
      </c>
      <c r="B83" t="s">
        <v>67</v>
      </c>
      <c r="C83" s="6">
        <v>99974</v>
      </c>
      <c r="D83" s="6">
        <v>19098</v>
      </c>
      <c r="E83" s="6">
        <v>5629</v>
      </c>
    </row>
    <row r="84" spans="1:5" x14ac:dyDescent="0.2">
      <c r="A84" s="3">
        <v>740</v>
      </c>
      <c r="B84" t="s">
        <v>70</v>
      </c>
      <c r="C84" s="6">
        <v>100747</v>
      </c>
      <c r="D84" s="6">
        <v>18195</v>
      </c>
      <c r="E84" s="6">
        <v>4880</v>
      </c>
    </row>
    <row r="85" spans="1:5" x14ac:dyDescent="0.2">
      <c r="A85" s="3">
        <v>741</v>
      </c>
      <c r="B85" t="s">
        <v>69</v>
      </c>
      <c r="C85" s="6">
        <v>3694</v>
      </c>
      <c r="D85" s="6">
        <v>1201</v>
      </c>
      <c r="E85" s="6">
        <v>335</v>
      </c>
    </row>
    <row r="86" spans="1:5" x14ac:dyDescent="0.2">
      <c r="A86" s="3">
        <v>746</v>
      </c>
      <c r="B86" t="s">
        <v>71</v>
      </c>
      <c r="C86" s="6">
        <v>65205</v>
      </c>
      <c r="D86" s="6">
        <v>11128</v>
      </c>
      <c r="E86" s="6">
        <v>2915</v>
      </c>
    </row>
    <row r="87" spans="1:5" x14ac:dyDescent="0.2">
      <c r="A87" s="3">
        <v>751</v>
      </c>
      <c r="B87" t="s">
        <v>76</v>
      </c>
      <c r="C87" s="6">
        <v>367095</v>
      </c>
      <c r="D87" s="6">
        <v>49379</v>
      </c>
      <c r="E87" s="6">
        <v>13677</v>
      </c>
    </row>
    <row r="88" spans="1:5" x14ac:dyDescent="0.2">
      <c r="A88" s="3">
        <v>756</v>
      </c>
      <c r="B88" t="s">
        <v>63</v>
      </c>
      <c r="C88" s="6">
        <v>42737</v>
      </c>
      <c r="D88" s="6">
        <v>8063</v>
      </c>
      <c r="E88" s="6">
        <v>2298</v>
      </c>
    </row>
    <row r="89" spans="1:5" x14ac:dyDescent="0.2">
      <c r="A89" s="3">
        <v>760</v>
      </c>
      <c r="B89" t="s">
        <v>68</v>
      </c>
      <c r="C89" s="6">
        <v>56218</v>
      </c>
      <c r="D89" s="6">
        <v>12137</v>
      </c>
      <c r="E89" s="6">
        <v>3606</v>
      </c>
    </row>
    <row r="90" spans="1:5" x14ac:dyDescent="0.2">
      <c r="A90" s="3">
        <v>766</v>
      </c>
      <c r="B90" t="s">
        <v>59</v>
      </c>
      <c r="C90" s="6">
        <v>47725</v>
      </c>
      <c r="D90" s="6">
        <v>9093</v>
      </c>
      <c r="E90" s="6">
        <v>2633</v>
      </c>
    </row>
    <row r="91" spans="1:5" x14ac:dyDescent="0.2">
      <c r="A91" s="3">
        <v>773</v>
      </c>
      <c r="B91" t="s">
        <v>52</v>
      </c>
      <c r="C91" s="6">
        <v>19734</v>
      </c>
      <c r="D91" s="6">
        <v>4904</v>
      </c>
      <c r="E91" s="6">
        <v>1448</v>
      </c>
    </row>
    <row r="92" spans="1:5" x14ac:dyDescent="0.2">
      <c r="A92" s="3">
        <v>779</v>
      </c>
      <c r="B92" t="s">
        <v>72</v>
      </c>
      <c r="C92" s="6">
        <v>44739</v>
      </c>
      <c r="D92" s="6">
        <v>10412</v>
      </c>
      <c r="E92" s="6">
        <v>3075</v>
      </c>
    </row>
    <row r="93" spans="1:5" x14ac:dyDescent="0.2">
      <c r="A93" s="3">
        <v>787</v>
      </c>
      <c r="B93" t="s">
        <v>54</v>
      </c>
      <c r="C93" s="6">
        <v>42989</v>
      </c>
      <c r="D93" s="6">
        <v>9841</v>
      </c>
      <c r="E93" s="6">
        <v>2744</v>
      </c>
    </row>
    <row r="94" spans="1:5" x14ac:dyDescent="0.2">
      <c r="A94" s="3">
        <v>791</v>
      </c>
      <c r="B94" t="s">
        <v>75</v>
      </c>
      <c r="C94" s="6">
        <v>97472</v>
      </c>
      <c r="D94" s="6">
        <v>19083</v>
      </c>
      <c r="E94" s="6">
        <v>5488</v>
      </c>
    </row>
    <row r="95" spans="1:5" x14ac:dyDescent="0.2">
      <c r="A95" s="3">
        <v>810</v>
      </c>
      <c r="B95" t="s">
        <v>46</v>
      </c>
      <c r="C95" s="6">
        <v>36614</v>
      </c>
      <c r="D95" s="6">
        <v>7558</v>
      </c>
      <c r="E95" s="6">
        <v>2325</v>
      </c>
    </row>
    <row r="96" spans="1:5" x14ac:dyDescent="0.2">
      <c r="A96" s="3">
        <v>813</v>
      </c>
      <c r="B96" t="s">
        <v>47</v>
      </c>
      <c r="C96" s="6">
        <v>58376</v>
      </c>
      <c r="D96" s="6">
        <v>14980</v>
      </c>
      <c r="E96" s="6">
        <v>4509</v>
      </c>
    </row>
    <row r="97" spans="1:5" x14ac:dyDescent="0.2">
      <c r="A97" s="3">
        <v>820</v>
      </c>
      <c r="B97" t="s">
        <v>138</v>
      </c>
      <c r="C97" s="6">
        <v>36012</v>
      </c>
      <c r="D97" s="6">
        <v>8215</v>
      </c>
      <c r="E97" s="6">
        <v>2478</v>
      </c>
    </row>
    <row r="98" spans="1:5" x14ac:dyDescent="0.2">
      <c r="A98" s="3">
        <v>825</v>
      </c>
      <c r="B98" t="s">
        <v>50</v>
      </c>
      <c r="C98" s="6">
        <v>1759</v>
      </c>
      <c r="D98" s="6">
        <v>676</v>
      </c>
      <c r="E98" s="6">
        <v>194</v>
      </c>
    </row>
    <row r="99" spans="1:5" x14ac:dyDescent="0.2">
      <c r="A99" s="3">
        <v>840</v>
      </c>
      <c r="B99" t="s">
        <v>53</v>
      </c>
      <c r="C99" s="6">
        <v>30937</v>
      </c>
      <c r="D99" s="6">
        <v>5733</v>
      </c>
      <c r="E99" s="6">
        <v>1571</v>
      </c>
    </row>
    <row r="100" spans="1:5" x14ac:dyDescent="0.2">
      <c r="A100" s="3">
        <v>846</v>
      </c>
      <c r="B100" t="s">
        <v>51</v>
      </c>
      <c r="C100" s="6">
        <v>41762</v>
      </c>
      <c r="D100" s="6">
        <v>9309</v>
      </c>
      <c r="E100" s="6">
        <v>2623</v>
      </c>
    </row>
    <row r="101" spans="1:5" x14ac:dyDescent="0.2">
      <c r="A101" s="3">
        <v>849</v>
      </c>
      <c r="B101" t="s">
        <v>49</v>
      </c>
      <c r="C101" s="6">
        <v>38234</v>
      </c>
      <c r="D101" s="6">
        <v>8903</v>
      </c>
      <c r="E101" s="6">
        <v>2455</v>
      </c>
    </row>
    <row r="102" spans="1:5" x14ac:dyDescent="0.2">
      <c r="A102" s="3">
        <v>851</v>
      </c>
      <c r="B102" t="s">
        <v>56</v>
      </c>
      <c r="C102" s="6">
        <v>223174</v>
      </c>
      <c r="D102" s="6">
        <v>36810</v>
      </c>
      <c r="E102" s="6">
        <v>10799</v>
      </c>
    </row>
    <row r="103" spans="1:5" x14ac:dyDescent="0.2">
      <c r="A103" s="3">
        <v>860</v>
      </c>
      <c r="B103" t="s">
        <v>48</v>
      </c>
      <c r="C103" s="6">
        <v>63544</v>
      </c>
      <c r="D103" s="6">
        <v>14568</v>
      </c>
      <c r="E103" s="6">
        <v>4295</v>
      </c>
    </row>
    <row r="104" spans="1:5" x14ac:dyDescent="0.2">
      <c r="A104" s="3"/>
      <c r="B104" t="s">
        <v>133</v>
      </c>
      <c r="C104" s="6">
        <f t="shared" ref="C104:E104" si="0">SUM(C5:C103)</f>
        <v>5961249</v>
      </c>
      <c r="D104" s="6">
        <f t="shared" si="0"/>
        <v>1096976</v>
      </c>
      <c r="E104" s="6">
        <f t="shared" si="0"/>
        <v>319874</v>
      </c>
    </row>
    <row r="106" spans="1:5" x14ac:dyDescent="0.2">
      <c r="A106" t="s">
        <v>139</v>
      </c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workbookViewId="0">
      <selection activeCell="A3" sqref="A3:I106"/>
    </sheetView>
  </sheetViews>
  <sheetFormatPr defaultColWidth="8.77734375" defaultRowHeight="14.25" x14ac:dyDescent="0.2"/>
  <cols>
    <col min="1" max="1" width="27.77734375" style="11" customWidth="1"/>
    <col min="2" max="16384" width="8.77734375" style="11"/>
  </cols>
  <sheetData>
    <row r="1" spans="1:9" s="9" customFormat="1" ht="30.75" customHeight="1" x14ac:dyDescent="0.25">
      <c r="A1" s="8" t="s">
        <v>140</v>
      </c>
    </row>
    <row r="2" spans="1:9" x14ac:dyDescent="0.2">
      <c r="A2" s="10" t="s">
        <v>131</v>
      </c>
    </row>
    <row r="3" spans="1:9" x14ac:dyDescent="0.2">
      <c r="B3" s="4"/>
      <c r="E3" s="15" t="s">
        <v>141</v>
      </c>
      <c r="F3" s="15" t="s">
        <v>142</v>
      </c>
      <c r="G3" s="15" t="s">
        <v>143</v>
      </c>
      <c r="H3" s="15" t="s">
        <v>144</v>
      </c>
      <c r="I3" s="15" t="s">
        <v>135</v>
      </c>
    </row>
    <row r="4" spans="1:9" x14ac:dyDescent="0.2">
      <c r="A4" s="12" t="s">
        <v>145</v>
      </c>
      <c r="B4" s="4">
        <v>2024</v>
      </c>
      <c r="C4" s="11">
        <v>101</v>
      </c>
      <c r="D4" s="11" t="s">
        <v>124</v>
      </c>
      <c r="E4" s="11">
        <v>8705.7000000000007</v>
      </c>
      <c r="F4" s="11">
        <v>2074.6999999999998</v>
      </c>
      <c r="G4" s="11">
        <v>1558.7</v>
      </c>
      <c r="H4" s="11">
        <v>1121.7</v>
      </c>
      <c r="I4" s="11">
        <f>SUM(F4:H4)</f>
        <v>4755.0999999999995</v>
      </c>
    </row>
    <row r="5" spans="1:9" x14ac:dyDescent="0.2">
      <c r="B5" s="4">
        <v>2024</v>
      </c>
      <c r="C5" s="11">
        <v>147</v>
      </c>
      <c r="D5" s="11" t="s">
        <v>109</v>
      </c>
      <c r="E5" s="11">
        <v>2084.8000000000002</v>
      </c>
      <c r="F5" s="11">
        <v>508.3</v>
      </c>
      <c r="G5" s="11">
        <v>465.7</v>
      </c>
      <c r="H5" s="11">
        <v>386.9</v>
      </c>
      <c r="I5" s="11">
        <f t="shared" ref="I5:I68" si="0">SUM(F5:H5)</f>
        <v>1360.9</v>
      </c>
    </row>
    <row r="6" spans="1:9" x14ac:dyDescent="0.2">
      <c r="B6" s="4">
        <v>2024</v>
      </c>
      <c r="C6" s="11">
        <v>151</v>
      </c>
      <c r="D6" s="11" t="s">
        <v>103</v>
      </c>
      <c r="E6" s="11">
        <v>1359.7</v>
      </c>
      <c r="F6" s="11">
        <v>317.8</v>
      </c>
      <c r="G6" s="11">
        <v>378.7</v>
      </c>
      <c r="H6" s="11">
        <v>262</v>
      </c>
      <c r="I6" s="11">
        <f t="shared" si="0"/>
        <v>958.5</v>
      </c>
    </row>
    <row r="7" spans="1:9" x14ac:dyDescent="0.2">
      <c r="B7" s="4">
        <v>2024</v>
      </c>
      <c r="C7" s="11">
        <v>153</v>
      </c>
      <c r="D7" s="11" t="s">
        <v>105</v>
      </c>
      <c r="E7" s="11">
        <v>733.7</v>
      </c>
      <c r="F7" s="11">
        <v>175.1</v>
      </c>
      <c r="G7" s="11">
        <v>153.1</v>
      </c>
      <c r="H7" s="11">
        <v>180.3</v>
      </c>
      <c r="I7" s="11">
        <f t="shared" si="0"/>
        <v>508.5</v>
      </c>
    </row>
    <row r="8" spans="1:9" x14ac:dyDescent="0.2">
      <c r="B8" s="4">
        <v>2024</v>
      </c>
      <c r="C8" s="11">
        <v>155</v>
      </c>
      <c r="D8" s="11" t="s">
        <v>106</v>
      </c>
      <c r="E8" s="11">
        <v>404.8</v>
      </c>
      <c r="F8" s="11">
        <v>88.8</v>
      </c>
      <c r="G8" s="11">
        <v>116.5</v>
      </c>
      <c r="H8" s="11">
        <v>100.5</v>
      </c>
      <c r="I8" s="11">
        <f t="shared" si="0"/>
        <v>305.8</v>
      </c>
    </row>
    <row r="9" spans="1:9" x14ac:dyDescent="0.2">
      <c r="B9" s="4">
        <v>2024</v>
      </c>
      <c r="C9" s="11">
        <v>157</v>
      </c>
      <c r="D9" s="11" t="s">
        <v>112</v>
      </c>
      <c r="E9" s="11">
        <v>1517.3</v>
      </c>
      <c r="F9" s="11">
        <v>329.8</v>
      </c>
      <c r="G9" s="11">
        <v>372.8</v>
      </c>
      <c r="H9" s="11">
        <v>391.1</v>
      </c>
      <c r="I9" s="11">
        <f t="shared" si="0"/>
        <v>1093.7</v>
      </c>
    </row>
    <row r="10" spans="1:9" x14ac:dyDescent="0.2">
      <c r="B10" s="4">
        <v>2024</v>
      </c>
      <c r="C10" s="11">
        <v>159</v>
      </c>
      <c r="D10" s="11" t="s">
        <v>113</v>
      </c>
      <c r="E10" s="11">
        <v>1319.9</v>
      </c>
      <c r="F10" s="11">
        <v>260.7</v>
      </c>
      <c r="G10" s="11">
        <v>304.60000000000002</v>
      </c>
      <c r="H10" s="11">
        <v>309.3</v>
      </c>
      <c r="I10" s="11">
        <f t="shared" si="0"/>
        <v>874.59999999999991</v>
      </c>
    </row>
    <row r="11" spans="1:9" x14ac:dyDescent="0.2">
      <c r="B11" s="4">
        <v>2024</v>
      </c>
      <c r="C11" s="11">
        <v>161</v>
      </c>
      <c r="D11" s="11" t="s">
        <v>114</v>
      </c>
      <c r="E11" s="11">
        <v>674.1</v>
      </c>
      <c r="F11" s="11">
        <v>141.30000000000001</v>
      </c>
      <c r="G11" s="11">
        <v>173.8</v>
      </c>
      <c r="H11" s="11">
        <v>142.30000000000001</v>
      </c>
      <c r="I11" s="11">
        <f t="shared" si="0"/>
        <v>457.40000000000003</v>
      </c>
    </row>
    <row r="12" spans="1:9" x14ac:dyDescent="0.2">
      <c r="B12" s="4">
        <v>2024</v>
      </c>
      <c r="C12" s="11">
        <v>163</v>
      </c>
      <c r="D12" s="11" t="s">
        <v>118</v>
      </c>
      <c r="E12" s="11">
        <v>590.6</v>
      </c>
      <c r="F12" s="11">
        <v>136.1</v>
      </c>
      <c r="G12" s="11">
        <v>117.8</v>
      </c>
      <c r="H12" s="11">
        <v>133.30000000000001</v>
      </c>
      <c r="I12" s="11">
        <f t="shared" si="0"/>
        <v>387.2</v>
      </c>
    </row>
    <row r="13" spans="1:9" x14ac:dyDescent="0.2">
      <c r="B13" s="4" t="s">
        <v>146</v>
      </c>
      <c r="C13" s="11">
        <v>165</v>
      </c>
      <c r="D13" s="11" t="s">
        <v>101</v>
      </c>
      <c r="E13" s="11">
        <v>666.2</v>
      </c>
      <c r="F13" s="11">
        <v>183.7</v>
      </c>
      <c r="G13" s="11">
        <v>128.5</v>
      </c>
      <c r="H13" s="11">
        <v>91.8</v>
      </c>
      <c r="I13" s="11">
        <f t="shared" si="0"/>
        <v>404</v>
      </c>
    </row>
    <row r="14" spans="1:9" x14ac:dyDescent="0.2">
      <c r="B14" s="4" t="s">
        <v>146</v>
      </c>
      <c r="C14" s="11">
        <v>167</v>
      </c>
      <c r="D14" s="11" t="s">
        <v>120</v>
      </c>
      <c r="E14" s="11">
        <v>1142.0999999999999</v>
      </c>
      <c r="F14" s="11">
        <v>288.60000000000002</v>
      </c>
      <c r="G14" s="11">
        <v>260.10000000000002</v>
      </c>
      <c r="H14" s="11">
        <v>203.1</v>
      </c>
      <c r="I14" s="11">
        <f t="shared" si="0"/>
        <v>751.80000000000007</v>
      </c>
    </row>
    <row r="15" spans="1:9" x14ac:dyDescent="0.2">
      <c r="B15" s="4" t="s">
        <v>146</v>
      </c>
      <c r="C15" s="11">
        <v>169</v>
      </c>
      <c r="D15" s="11" t="s">
        <v>121</v>
      </c>
      <c r="E15" s="11">
        <v>1204.5</v>
      </c>
      <c r="F15" s="11">
        <v>318.3</v>
      </c>
      <c r="G15" s="11">
        <v>253.7</v>
      </c>
      <c r="H15" s="11">
        <v>188.1</v>
      </c>
      <c r="I15" s="11">
        <f t="shared" si="0"/>
        <v>760.1</v>
      </c>
    </row>
    <row r="16" spans="1:9" x14ac:dyDescent="0.2">
      <c r="B16" s="4" t="s">
        <v>146</v>
      </c>
      <c r="C16" s="11">
        <v>173</v>
      </c>
      <c r="D16" s="11" t="s">
        <v>125</v>
      </c>
      <c r="E16" s="29" t="s">
        <v>147</v>
      </c>
      <c r="F16" s="29" t="s">
        <v>147</v>
      </c>
      <c r="G16" s="29" t="s">
        <v>147</v>
      </c>
      <c r="H16" s="29" t="s">
        <v>147</v>
      </c>
      <c r="I16" s="29" t="s">
        <v>147</v>
      </c>
    </row>
    <row r="17" spans="2:9" x14ac:dyDescent="0.2">
      <c r="B17" s="4" t="s">
        <v>146</v>
      </c>
      <c r="C17" s="11">
        <v>175</v>
      </c>
      <c r="D17" s="11" t="s">
        <v>127</v>
      </c>
      <c r="E17" s="11">
        <v>979.6</v>
      </c>
      <c r="F17" s="11">
        <v>202.8</v>
      </c>
      <c r="G17" s="11">
        <v>238.2</v>
      </c>
      <c r="H17" s="11">
        <v>213.8</v>
      </c>
      <c r="I17" s="11">
        <f t="shared" si="0"/>
        <v>654.79999999999995</v>
      </c>
    </row>
    <row r="18" spans="2:9" x14ac:dyDescent="0.2">
      <c r="B18" s="4" t="s">
        <v>146</v>
      </c>
      <c r="C18" s="11">
        <v>183</v>
      </c>
      <c r="D18" s="11" t="s">
        <v>123</v>
      </c>
      <c r="E18" s="11">
        <v>449.7</v>
      </c>
      <c r="F18" s="11">
        <v>107.8</v>
      </c>
      <c r="G18" s="11">
        <v>94</v>
      </c>
      <c r="H18" s="11">
        <v>44.5</v>
      </c>
      <c r="I18" s="11">
        <f t="shared" si="0"/>
        <v>246.3</v>
      </c>
    </row>
    <row r="19" spans="2:9" x14ac:dyDescent="0.2">
      <c r="B19" s="4" t="s">
        <v>146</v>
      </c>
      <c r="C19" s="11">
        <v>185</v>
      </c>
      <c r="D19" s="11" t="s">
        <v>128</v>
      </c>
      <c r="E19" s="11">
        <v>927.4</v>
      </c>
      <c r="F19" s="11">
        <v>221.6</v>
      </c>
      <c r="G19" s="11">
        <v>205.1</v>
      </c>
      <c r="H19" s="11">
        <v>178.7</v>
      </c>
      <c r="I19" s="11">
        <f t="shared" si="0"/>
        <v>605.4</v>
      </c>
    </row>
    <row r="20" spans="2:9" x14ac:dyDescent="0.2">
      <c r="B20" s="4" t="s">
        <v>146</v>
      </c>
      <c r="C20" s="11">
        <v>187</v>
      </c>
      <c r="D20" s="11" t="s">
        <v>129</v>
      </c>
      <c r="E20" s="11">
        <v>355.9</v>
      </c>
      <c r="F20" s="11">
        <v>96.6</v>
      </c>
      <c r="G20" s="11">
        <v>82.8</v>
      </c>
      <c r="H20" s="11">
        <v>58.1</v>
      </c>
      <c r="I20" s="11">
        <f t="shared" si="0"/>
        <v>237.49999999999997</v>
      </c>
    </row>
    <row r="21" spans="2:9" x14ac:dyDescent="0.2">
      <c r="B21" s="4" t="s">
        <v>146</v>
      </c>
      <c r="C21" s="11">
        <v>190</v>
      </c>
      <c r="D21" s="11" t="s">
        <v>111</v>
      </c>
      <c r="E21" s="11">
        <v>983.8</v>
      </c>
      <c r="F21" s="11">
        <v>216.3</v>
      </c>
      <c r="G21" s="11">
        <v>241.4</v>
      </c>
      <c r="H21" s="11">
        <v>254.1</v>
      </c>
      <c r="I21" s="11">
        <f t="shared" si="0"/>
        <v>711.80000000000007</v>
      </c>
    </row>
    <row r="22" spans="2:9" x14ac:dyDescent="0.2">
      <c r="B22" s="4" t="s">
        <v>146</v>
      </c>
      <c r="C22" s="11">
        <v>201</v>
      </c>
      <c r="D22" s="11" t="s">
        <v>102</v>
      </c>
      <c r="E22" s="11">
        <v>481.1</v>
      </c>
      <c r="F22" s="11">
        <v>104.5</v>
      </c>
      <c r="G22" s="11">
        <v>143</v>
      </c>
      <c r="H22" s="11">
        <v>105</v>
      </c>
      <c r="I22" s="11">
        <f t="shared" si="0"/>
        <v>352.5</v>
      </c>
    </row>
    <row r="23" spans="2:9" x14ac:dyDescent="0.2">
      <c r="B23" s="4" t="s">
        <v>146</v>
      </c>
      <c r="C23" s="11">
        <v>210</v>
      </c>
      <c r="D23" s="11" t="s">
        <v>108</v>
      </c>
      <c r="E23" s="11">
        <v>690</v>
      </c>
      <c r="F23" s="11">
        <v>173.6</v>
      </c>
      <c r="G23" s="11">
        <v>175.5</v>
      </c>
      <c r="H23" s="11">
        <v>118</v>
      </c>
      <c r="I23" s="11">
        <f t="shared" si="0"/>
        <v>467.1</v>
      </c>
    </row>
    <row r="24" spans="2:9" x14ac:dyDescent="0.2">
      <c r="B24" s="4" t="s">
        <v>146</v>
      </c>
      <c r="C24" s="11">
        <v>217</v>
      </c>
      <c r="D24" s="11" t="s">
        <v>117</v>
      </c>
      <c r="E24" s="11">
        <v>1458.2</v>
      </c>
      <c r="F24" s="11">
        <v>362.3</v>
      </c>
      <c r="G24" s="11">
        <v>324</v>
      </c>
      <c r="H24" s="11">
        <v>301.89999999999998</v>
      </c>
      <c r="I24" s="11">
        <f t="shared" si="0"/>
        <v>988.19999999999993</v>
      </c>
    </row>
    <row r="25" spans="2:9" x14ac:dyDescent="0.2">
      <c r="B25" s="4" t="s">
        <v>146</v>
      </c>
      <c r="C25" s="11">
        <v>219</v>
      </c>
      <c r="D25" s="11" t="s">
        <v>119</v>
      </c>
      <c r="E25" s="11">
        <v>830.9</v>
      </c>
      <c r="F25" s="11">
        <v>205.5</v>
      </c>
      <c r="G25" s="11">
        <v>223.1</v>
      </c>
      <c r="H25" s="11">
        <v>147.30000000000001</v>
      </c>
      <c r="I25" s="11">
        <f t="shared" si="0"/>
        <v>575.90000000000009</v>
      </c>
    </row>
    <row r="26" spans="2:9" x14ac:dyDescent="0.2">
      <c r="B26" s="4" t="s">
        <v>146</v>
      </c>
      <c r="C26" s="11">
        <v>223</v>
      </c>
      <c r="D26" s="11" t="s">
        <v>122</v>
      </c>
      <c r="E26" s="11">
        <v>677</v>
      </c>
      <c r="F26" s="11">
        <v>160.6</v>
      </c>
      <c r="G26" s="11">
        <v>176.5</v>
      </c>
      <c r="H26" s="11">
        <v>166.1</v>
      </c>
      <c r="I26" s="11">
        <f t="shared" si="0"/>
        <v>503.20000000000005</v>
      </c>
    </row>
    <row r="27" spans="2:9" x14ac:dyDescent="0.2">
      <c r="B27" s="4" t="s">
        <v>146</v>
      </c>
      <c r="C27" s="11">
        <v>230</v>
      </c>
      <c r="D27" s="11" t="s">
        <v>126</v>
      </c>
      <c r="E27" s="11">
        <v>1330</v>
      </c>
      <c r="F27" s="11">
        <v>301.60000000000002</v>
      </c>
      <c r="G27" s="11">
        <v>349.8</v>
      </c>
      <c r="H27" s="11">
        <v>363.9</v>
      </c>
      <c r="I27" s="11">
        <f t="shared" si="0"/>
        <v>1015.3000000000001</v>
      </c>
    </row>
    <row r="28" spans="2:9" x14ac:dyDescent="0.2">
      <c r="B28" s="4" t="s">
        <v>146</v>
      </c>
      <c r="C28" s="11">
        <v>240</v>
      </c>
      <c r="D28" s="11" t="s">
        <v>107</v>
      </c>
      <c r="E28" s="11">
        <v>680.8</v>
      </c>
      <c r="F28" s="11">
        <v>175.3</v>
      </c>
      <c r="G28" s="11">
        <v>160.80000000000001</v>
      </c>
      <c r="H28" s="11">
        <v>123.4</v>
      </c>
      <c r="I28" s="11">
        <f t="shared" si="0"/>
        <v>459.5</v>
      </c>
    </row>
    <row r="29" spans="2:9" x14ac:dyDescent="0.2">
      <c r="B29" s="4" t="s">
        <v>146</v>
      </c>
      <c r="C29" s="11">
        <v>250</v>
      </c>
      <c r="D29" s="11" t="s">
        <v>110</v>
      </c>
      <c r="E29" s="11">
        <v>923.9</v>
      </c>
      <c r="F29" s="11">
        <v>231.7</v>
      </c>
      <c r="G29" s="11">
        <v>243</v>
      </c>
      <c r="H29" s="11">
        <v>153</v>
      </c>
      <c r="I29" s="11">
        <f t="shared" si="0"/>
        <v>627.70000000000005</v>
      </c>
    </row>
    <row r="30" spans="2:9" x14ac:dyDescent="0.2">
      <c r="B30" s="4" t="s">
        <v>146</v>
      </c>
      <c r="C30" s="11">
        <v>253</v>
      </c>
      <c r="D30" s="11" t="s">
        <v>9</v>
      </c>
      <c r="E30" s="11">
        <v>1099.4000000000001</v>
      </c>
      <c r="F30" s="11">
        <v>295.3</v>
      </c>
      <c r="G30" s="11">
        <v>262.89999999999998</v>
      </c>
      <c r="H30" s="11">
        <v>163.19999999999999</v>
      </c>
      <c r="I30" s="11">
        <f t="shared" si="0"/>
        <v>721.40000000000009</v>
      </c>
    </row>
    <row r="31" spans="2:9" x14ac:dyDescent="0.2">
      <c r="B31" s="4" t="s">
        <v>146</v>
      </c>
      <c r="C31" s="11">
        <v>259</v>
      </c>
      <c r="D31" s="11" t="s">
        <v>13</v>
      </c>
      <c r="E31" s="11">
        <v>1401.9</v>
      </c>
      <c r="F31" s="11">
        <v>366.2</v>
      </c>
      <c r="G31" s="11">
        <v>318.10000000000002</v>
      </c>
      <c r="H31" s="11">
        <v>254.8</v>
      </c>
      <c r="I31" s="11">
        <f t="shared" si="0"/>
        <v>939.09999999999991</v>
      </c>
    </row>
    <row r="32" spans="2:9" x14ac:dyDescent="0.2">
      <c r="B32" s="4" t="s">
        <v>146</v>
      </c>
      <c r="C32" s="11">
        <v>260</v>
      </c>
      <c r="D32" s="11" t="s">
        <v>116</v>
      </c>
      <c r="E32" s="11">
        <v>942.4</v>
      </c>
      <c r="F32" s="11">
        <v>237.4</v>
      </c>
      <c r="G32" s="11">
        <v>216</v>
      </c>
      <c r="H32" s="11">
        <v>153.19999999999999</v>
      </c>
      <c r="I32" s="11">
        <f t="shared" si="0"/>
        <v>606.59999999999991</v>
      </c>
    </row>
    <row r="33" spans="2:9" x14ac:dyDescent="0.2">
      <c r="B33" s="4" t="s">
        <v>146</v>
      </c>
      <c r="C33" s="11">
        <v>265</v>
      </c>
      <c r="D33" s="11" t="s">
        <v>19</v>
      </c>
      <c r="E33" s="11">
        <v>1883.5</v>
      </c>
      <c r="F33" s="11">
        <v>464.3</v>
      </c>
      <c r="G33" s="11">
        <v>456</v>
      </c>
      <c r="H33" s="11">
        <v>361.4</v>
      </c>
      <c r="I33" s="11">
        <f t="shared" si="0"/>
        <v>1281.6999999999998</v>
      </c>
    </row>
    <row r="34" spans="2:9" x14ac:dyDescent="0.2">
      <c r="B34" s="4" t="s">
        <v>146</v>
      </c>
      <c r="C34" s="11">
        <v>269</v>
      </c>
      <c r="D34" s="11" t="s">
        <v>21</v>
      </c>
      <c r="E34" s="11">
        <v>437.8</v>
      </c>
      <c r="F34" s="11">
        <v>109.8</v>
      </c>
      <c r="G34" s="11">
        <v>104.2</v>
      </c>
      <c r="H34" s="11">
        <v>65.099999999999994</v>
      </c>
      <c r="I34" s="11">
        <f t="shared" si="0"/>
        <v>279.10000000000002</v>
      </c>
    </row>
    <row r="35" spans="2:9" x14ac:dyDescent="0.2">
      <c r="B35" s="4" t="s">
        <v>146</v>
      </c>
      <c r="C35" s="11">
        <v>270</v>
      </c>
      <c r="D35" s="11" t="s">
        <v>115</v>
      </c>
      <c r="E35" s="11">
        <v>896.1</v>
      </c>
      <c r="F35" s="11">
        <v>244.4</v>
      </c>
      <c r="G35" s="11">
        <v>212.6</v>
      </c>
      <c r="H35" s="11">
        <v>143</v>
      </c>
      <c r="I35" s="11">
        <f t="shared" si="0"/>
        <v>600</v>
      </c>
    </row>
    <row r="36" spans="2:9" x14ac:dyDescent="0.2">
      <c r="B36" s="4" t="s">
        <v>146</v>
      </c>
      <c r="C36" s="11">
        <v>306</v>
      </c>
      <c r="D36" s="11" t="s">
        <v>17</v>
      </c>
      <c r="E36" s="11">
        <v>1015.8</v>
      </c>
      <c r="F36" s="11">
        <v>241.4</v>
      </c>
      <c r="G36" s="11">
        <v>223.1</v>
      </c>
      <c r="H36" s="11">
        <v>163.80000000000001</v>
      </c>
      <c r="I36" s="11">
        <f t="shared" si="0"/>
        <v>628.29999999999995</v>
      </c>
    </row>
    <row r="37" spans="2:9" x14ac:dyDescent="0.2">
      <c r="B37" s="4" t="s">
        <v>146</v>
      </c>
      <c r="C37" s="11">
        <v>316</v>
      </c>
      <c r="D37" s="11" t="s">
        <v>11</v>
      </c>
      <c r="E37" s="11">
        <v>1622.6</v>
      </c>
      <c r="F37" s="11">
        <v>359.3</v>
      </c>
      <c r="G37" s="11">
        <v>382.7</v>
      </c>
      <c r="H37" s="11">
        <v>322.3</v>
      </c>
      <c r="I37" s="11">
        <f t="shared" si="0"/>
        <v>1064.3</v>
      </c>
    </row>
    <row r="38" spans="2:9" x14ac:dyDescent="0.2">
      <c r="B38" s="4" t="s">
        <v>146</v>
      </c>
      <c r="C38" s="11">
        <v>320</v>
      </c>
      <c r="D38" s="11" t="s">
        <v>8</v>
      </c>
      <c r="E38" s="11">
        <v>829.2</v>
      </c>
      <c r="F38" s="11">
        <v>167.5</v>
      </c>
      <c r="G38" s="11">
        <v>230.2</v>
      </c>
      <c r="H38" s="11">
        <v>152.80000000000001</v>
      </c>
      <c r="I38" s="11">
        <f t="shared" si="0"/>
        <v>550.5</v>
      </c>
    </row>
    <row r="39" spans="2:9" x14ac:dyDescent="0.2">
      <c r="B39" s="4" t="s">
        <v>146</v>
      </c>
      <c r="C39" s="11">
        <v>326</v>
      </c>
      <c r="D39" s="11" t="s">
        <v>12</v>
      </c>
      <c r="E39" s="11">
        <v>1634.8</v>
      </c>
      <c r="F39" s="11">
        <v>399.7</v>
      </c>
      <c r="G39" s="11">
        <v>338</v>
      </c>
      <c r="H39" s="11">
        <v>271.5</v>
      </c>
      <c r="I39" s="11">
        <f t="shared" si="0"/>
        <v>1009.2</v>
      </c>
    </row>
    <row r="40" spans="2:9" x14ac:dyDescent="0.2">
      <c r="B40" s="4" t="s">
        <v>146</v>
      </c>
      <c r="C40" s="11">
        <v>329</v>
      </c>
      <c r="D40" s="11" t="s">
        <v>18</v>
      </c>
      <c r="E40" s="11">
        <v>773.3</v>
      </c>
      <c r="F40" s="11">
        <v>180.8</v>
      </c>
      <c r="G40" s="11">
        <v>187.5</v>
      </c>
      <c r="H40" s="11">
        <v>137.9</v>
      </c>
      <c r="I40" s="11">
        <f t="shared" si="0"/>
        <v>506.20000000000005</v>
      </c>
    </row>
    <row r="41" spans="2:9" x14ac:dyDescent="0.2">
      <c r="B41" s="4" t="s">
        <v>146</v>
      </c>
      <c r="C41" s="11">
        <v>330</v>
      </c>
      <c r="D41" s="11" t="s">
        <v>20</v>
      </c>
      <c r="E41" s="11">
        <v>2040.1</v>
      </c>
      <c r="F41" s="11">
        <v>469.6</v>
      </c>
      <c r="G41" s="11">
        <v>465.8</v>
      </c>
      <c r="H41" s="11">
        <v>399.6</v>
      </c>
      <c r="I41" s="11">
        <f t="shared" si="0"/>
        <v>1335</v>
      </c>
    </row>
    <row r="42" spans="2:9" x14ac:dyDescent="0.2">
      <c r="B42" s="4" t="s">
        <v>146</v>
      </c>
      <c r="C42" s="11">
        <v>336</v>
      </c>
      <c r="D42" s="11" t="s">
        <v>23</v>
      </c>
      <c r="E42" s="11">
        <v>608</v>
      </c>
      <c r="F42" s="11">
        <v>150.6</v>
      </c>
      <c r="G42" s="11">
        <v>147.69999999999999</v>
      </c>
      <c r="H42" s="11">
        <v>107.3</v>
      </c>
      <c r="I42" s="11">
        <f t="shared" si="0"/>
        <v>405.59999999999997</v>
      </c>
    </row>
    <row r="43" spans="2:9" x14ac:dyDescent="0.2">
      <c r="B43" s="4" t="s">
        <v>146</v>
      </c>
      <c r="C43" s="11">
        <v>340</v>
      </c>
      <c r="D43" s="11" t="s">
        <v>22</v>
      </c>
      <c r="E43" s="11">
        <v>759.6</v>
      </c>
      <c r="F43" s="11">
        <v>184.8</v>
      </c>
      <c r="G43" s="11">
        <v>175.4</v>
      </c>
      <c r="H43" s="11">
        <v>136.6</v>
      </c>
      <c r="I43" s="11">
        <f t="shared" si="0"/>
        <v>496.80000000000007</v>
      </c>
    </row>
    <row r="44" spans="2:9" x14ac:dyDescent="0.2">
      <c r="B44" s="4" t="s">
        <v>146</v>
      </c>
      <c r="C44" s="11">
        <v>350</v>
      </c>
      <c r="D44" s="11" t="s">
        <v>14</v>
      </c>
      <c r="E44" s="11">
        <v>578.70000000000005</v>
      </c>
      <c r="F44" s="11">
        <v>141</v>
      </c>
      <c r="G44" s="11">
        <v>143.1</v>
      </c>
      <c r="H44" s="11">
        <v>109.4</v>
      </c>
      <c r="I44" s="11">
        <f t="shared" si="0"/>
        <v>393.5</v>
      </c>
    </row>
    <row r="45" spans="2:9" x14ac:dyDescent="0.2">
      <c r="B45" s="4" t="s">
        <v>146</v>
      </c>
      <c r="C45" s="11">
        <v>360</v>
      </c>
      <c r="D45" s="11" t="s">
        <v>15</v>
      </c>
      <c r="E45" s="11">
        <v>1358.6</v>
      </c>
      <c r="F45" s="11">
        <v>307.89999999999998</v>
      </c>
      <c r="G45" s="11">
        <v>302.10000000000002</v>
      </c>
      <c r="H45" s="11">
        <v>261.3</v>
      </c>
      <c r="I45" s="11">
        <f t="shared" si="0"/>
        <v>871.3</v>
      </c>
    </row>
    <row r="46" spans="2:9" x14ac:dyDescent="0.2">
      <c r="B46" s="4" t="s">
        <v>146</v>
      </c>
      <c r="C46" s="11">
        <v>370</v>
      </c>
      <c r="D46" s="11" t="s">
        <v>16</v>
      </c>
      <c r="E46" s="11">
        <v>1908</v>
      </c>
      <c r="F46" s="11">
        <v>438.2</v>
      </c>
      <c r="G46" s="11">
        <v>450.2</v>
      </c>
      <c r="H46" s="11">
        <v>323.89999999999998</v>
      </c>
      <c r="I46" s="11">
        <f t="shared" si="0"/>
        <v>1212.3</v>
      </c>
    </row>
    <row r="47" spans="2:9" x14ac:dyDescent="0.2">
      <c r="B47" s="4" t="s">
        <v>146</v>
      </c>
      <c r="C47" s="11">
        <v>376</v>
      </c>
      <c r="D47" s="11" t="s">
        <v>10</v>
      </c>
      <c r="E47" s="11">
        <v>1577.1</v>
      </c>
      <c r="F47" s="11">
        <v>361.6</v>
      </c>
      <c r="G47" s="11">
        <v>371.4</v>
      </c>
      <c r="H47" s="11">
        <v>323</v>
      </c>
      <c r="I47" s="11">
        <f t="shared" si="0"/>
        <v>1056</v>
      </c>
    </row>
    <row r="48" spans="2:9" x14ac:dyDescent="0.2">
      <c r="B48" s="4" t="s">
        <v>146</v>
      </c>
      <c r="C48" s="11">
        <v>390</v>
      </c>
      <c r="D48" s="11" t="s">
        <v>24</v>
      </c>
      <c r="E48" s="11">
        <v>1380.9</v>
      </c>
      <c r="F48" s="11">
        <v>338.1</v>
      </c>
      <c r="G48" s="11">
        <v>281</v>
      </c>
      <c r="H48" s="11">
        <v>269.60000000000002</v>
      </c>
      <c r="I48" s="11">
        <f t="shared" si="0"/>
        <v>888.7</v>
      </c>
    </row>
    <row r="49" spans="2:9" x14ac:dyDescent="0.2">
      <c r="B49" s="4" t="s">
        <v>146</v>
      </c>
      <c r="C49" s="11">
        <v>400</v>
      </c>
      <c r="D49" s="11" t="s">
        <v>104</v>
      </c>
      <c r="E49" s="11">
        <v>1075.9000000000001</v>
      </c>
      <c r="F49" s="11">
        <v>237.4</v>
      </c>
      <c r="G49" s="11">
        <v>236.7</v>
      </c>
      <c r="H49" s="11">
        <v>245.5</v>
      </c>
      <c r="I49" s="11">
        <f t="shared" si="0"/>
        <v>719.6</v>
      </c>
    </row>
    <row r="50" spans="2:9" x14ac:dyDescent="0.2">
      <c r="B50" s="4" t="s">
        <v>146</v>
      </c>
      <c r="C50" s="11">
        <v>410</v>
      </c>
      <c r="D50" s="11" t="s">
        <v>88</v>
      </c>
      <c r="E50" s="11">
        <v>754.8</v>
      </c>
      <c r="F50" s="11">
        <v>165.3</v>
      </c>
      <c r="G50" s="11">
        <v>196.8</v>
      </c>
      <c r="H50" s="11">
        <v>161.69999999999999</v>
      </c>
      <c r="I50" s="11">
        <f t="shared" si="0"/>
        <v>523.79999999999995</v>
      </c>
    </row>
    <row r="51" spans="2:9" x14ac:dyDescent="0.2">
      <c r="B51" s="4" t="s">
        <v>146</v>
      </c>
      <c r="C51" s="11">
        <v>420</v>
      </c>
      <c r="D51" s="11" t="s">
        <v>78</v>
      </c>
      <c r="E51" s="11">
        <v>854</v>
      </c>
      <c r="F51" s="11">
        <v>172.6</v>
      </c>
      <c r="G51" s="11">
        <v>197.6</v>
      </c>
      <c r="H51" s="11">
        <v>179.9</v>
      </c>
      <c r="I51" s="11">
        <f t="shared" si="0"/>
        <v>550.1</v>
      </c>
    </row>
    <row r="52" spans="2:9" x14ac:dyDescent="0.2">
      <c r="B52" s="4" t="s">
        <v>146</v>
      </c>
      <c r="C52" s="11">
        <v>430</v>
      </c>
      <c r="D52" s="11" t="s">
        <v>83</v>
      </c>
      <c r="E52" s="11">
        <v>1149.9000000000001</v>
      </c>
      <c r="F52" s="11">
        <v>241.3</v>
      </c>
      <c r="G52" s="11">
        <v>277.89999999999998</v>
      </c>
      <c r="H52" s="11">
        <v>306.60000000000002</v>
      </c>
      <c r="I52" s="11">
        <f t="shared" si="0"/>
        <v>825.80000000000007</v>
      </c>
    </row>
    <row r="53" spans="2:9" x14ac:dyDescent="0.2">
      <c r="B53" s="4" t="s">
        <v>146</v>
      </c>
      <c r="C53" s="11">
        <v>440</v>
      </c>
      <c r="D53" s="11" t="s">
        <v>85</v>
      </c>
      <c r="E53" s="11">
        <v>727.1</v>
      </c>
      <c r="F53" s="11">
        <v>173.3</v>
      </c>
      <c r="G53" s="11">
        <v>179.6</v>
      </c>
      <c r="H53" s="11">
        <v>140.6</v>
      </c>
      <c r="I53" s="11">
        <f t="shared" si="0"/>
        <v>493.5</v>
      </c>
    </row>
    <row r="54" spans="2:9" x14ac:dyDescent="0.2">
      <c r="B54" s="4" t="s">
        <v>146</v>
      </c>
      <c r="C54" s="11">
        <v>450</v>
      </c>
      <c r="D54" s="11" t="s">
        <v>90</v>
      </c>
      <c r="E54" s="11">
        <v>1064.2</v>
      </c>
      <c r="F54" s="11">
        <v>258.89999999999998</v>
      </c>
      <c r="G54" s="11">
        <v>242.5</v>
      </c>
      <c r="H54" s="11">
        <v>205.9</v>
      </c>
      <c r="I54" s="11">
        <f t="shared" si="0"/>
        <v>707.3</v>
      </c>
    </row>
    <row r="55" spans="2:9" x14ac:dyDescent="0.2">
      <c r="B55" s="4" t="s">
        <v>146</v>
      </c>
      <c r="C55" s="11">
        <v>461</v>
      </c>
      <c r="D55" s="11" t="s">
        <v>91</v>
      </c>
      <c r="E55" s="11">
        <v>4203.3</v>
      </c>
      <c r="F55" s="11">
        <v>946.2</v>
      </c>
      <c r="G55" s="11">
        <v>975.7</v>
      </c>
      <c r="H55" s="11">
        <v>792.4</v>
      </c>
      <c r="I55" s="11">
        <f t="shared" si="0"/>
        <v>2714.3</v>
      </c>
    </row>
    <row r="56" spans="2:9" x14ac:dyDescent="0.2">
      <c r="B56" s="4" t="s">
        <v>146</v>
      </c>
      <c r="C56" s="11">
        <v>479</v>
      </c>
      <c r="D56" s="11" t="s">
        <v>92</v>
      </c>
      <c r="E56" s="11">
        <v>1883.3</v>
      </c>
      <c r="F56" s="11">
        <v>413</v>
      </c>
      <c r="G56" s="11">
        <v>419.8</v>
      </c>
      <c r="H56" s="11">
        <v>439.3</v>
      </c>
      <c r="I56" s="11">
        <f t="shared" si="0"/>
        <v>1272.0999999999999</v>
      </c>
    </row>
    <row r="57" spans="2:9" x14ac:dyDescent="0.2">
      <c r="B57" s="4" t="s">
        <v>146</v>
      </c>
      <c r="C57" s="11">
        <v>480</v>
      </c>
      <c r="D57" s="11" t="s">
        <v>137</v>
      </c>
      <c r="E57" s="11">
        <v>674.9</v>
      </c>
      <c r="F57" s="11">
        <v>169.2</v>
      </c>
      <c r="G57" s="11">
        <v>146.4</v>
      </c>
      <c r="H57" s="11">
        <v>136.80000000000001</v>
      </c>
      <c r="I57" s="11">
        <f t="shared" si="0"/>
        <v>452.40000000000003</v>
      </c>
    </row>
    <row r="58" spans="2:9" x14ac:dyDescent="0.2">
      <c r="B58" s="4" t="s">
        <v>146</v>
      </c>
      <c r="C58" s="11">
        <v>482</v>
      </c>
      <c r="D58" s="11" t="s">
        <v>87</v>
      </c>
      <c r="E58" s="11">
        <v>461.6</v>
      </c>
      <c r="F58" s="11">
        <v>93.9</v>
      </c>
      <c r="G58" s="11">
        <v>94.2</v>
      </c>
      <c r="H58" s="11">
        <v>84.3</v>
      </c>
      <c r="I58" s="11">
        <f t="shared" si="0"/>
        <v>272.40000000000003</v>
      </c>
    </row>
    <row r="59" spans="2:9" x14ac:dyDescent="0.2">
      <c r="B59" s="4" t="s">
        <v>146</v>
      </c>
      <c r="C59" s="11">
        <v>492</v>
      </c>
      <c r="D59" s="11" t="s">
        <v>98</v>
      </c>
      <c r="E59" s="11">
        <v>363.8</v>
      </c>
      <c r="F59" s="11">
        <v>88</v>
      </c>
      <c r="G59" s="11">
        <v>96.2</v>
      </c>
      <c r="H59" s="11">
        <v>72.400000000000006</v>
      </c>
      <c r="I59" s="11">
        <f t="shared" si="0"/>
        <v>256.60000000000002</v>
      </c>
    </row>
    <row r="60" spans="2:9" x14ac:dyDescent="0.2">
      <c r="B60" s="4" t="s">
        <v>146</v>
      </c>
      <c r="C60" s="11">
        <v>510</v>
      </c>
      <c r="D60" s="11" t="s">
        <v>84</v>
      </c>
      <c r="E60" s="11">
        <v>1410.7</v>
      </c>
      <c r="F60" s="11">
        <v>338.8</v>
      </c>
      <c r="G60" s="11">
        <v>365.2</v>
      </c>
      <c r="H60" s="11">
        <v>272.3</v>
      </c>
      <c r="I60" s="11">
        <f t="shared" si="0"/>
        <v>976.3</v>
      </c>
    </row>
    <row r="61" spans="2:9" x14ac:dyDescent="0.2">
      <c r="B61" s="4" t="s">
        <v>146</v>
      </c>
      <c r="C61" s="11">
        <v>530</v>
      </c>
      <c r="D61" s="11" t="s">
        <v>79</v>
      </c>
      <c r="E61" s="11">
        <v>598.1</v>
      </c>
      <c r="F61" s="11">
        <v>140.80000000000001</v>
      </c>
      <c r="G61" s="11">
        <v>135.80000000000001</v>
      </c>
      <c r="H61" s="11">
        <v>127.3</v>
      </c>
      <c r="I61" s="11">
        <f t="shared" si="0"/>
        <v>403.90000000000003</v>
      </c>
    </row>
    <row r="62" spans="2:9" x14ac:dyDescent="0.2">
      <c r="B62" s="4" t="s">
        <v>146</v>
      </c>
      <c r="C62" s="11">
        <v>540</v>
      </c>
      <c r="D62" s="11" t="s">
        <v>93</v>
      </c>
      <c r="E62" s="11">
        <v>2036.1</v>
      </c>
      <c r="F62" s="11">
        <v>493.1</v>
      </c>
      <c r="G62" s="11">
        <v>509.3</v>
      </c>
      <c r="H62" s="11">
        <v>493.2</v>
      </c>
      <c r="I62" s="11">
        <f t="shared" si="0"/>
        <v>1495.6000000000001</v>
      </c>
    </row>
    <row r="63" spans="2:9" x14ac:dyDescent="0.2">
      <c r="B63" s="4" t="s">
        <v>146</v>
      </c>
      <c r="C63" s="11">
        <v>550</v>
      </c>
      <c r="D63" s="11" t="s">
        <v>94</v>
      </c>
      <c r="E63" s="11">
        <v>1248.5</v>
      </c>
      <c r="F63" s="11">
        <v>290</v>
      </c>
      <c r="G63" s="11">
        <v>315.8</v>
      </c>
      <c r="H63" s="11">
        <v>237.1</v>
      </c>
      <c r="I63" s="11">
        <f t="shared" si="0"/>
        <v>842.9</v>
      </c>
    </row>
    <row r="64" spans="2:9" x14ac:dyDescent="0.2">
      <c r="B64" s="4" t="s">
        <v>146</v>
      </c>
      <c r="C64" s="11">
        <v>561</v>
      </c>
      <c r="D64" s="11" t="s">
        <v>80</v>
      </c>
      <c r="E64" s="11">
        <v>3053.3</v>
      </c>
      <c r="F64" s="11">
        <v>731</v>
      </c>
      <c r="G64" s="11">
        <v>709.1</v>
      </c>
      <c r="H64" s="11">
        <v>495.6</v>
      </c>
      <c r="I64" s="11">
        <f t="shared" si="0"/>
        <v>1935.6999999999998</v>
      </c>
    </row>
    <row r="65" spans="2:9" x14ac:dyDescent="0.2">
      <c r="B65" s="4" t="s">
        <v>146</v>
      </c>
      <c r="C65" s="11">
        <v>563</v>
      </c>
      <c r="D65" s="11" t="s">
        <v>81</v>
      </c>
      <c r="E65" s="11">
        <v>110.7</v>
      </c>
      <c r="F65" s="11">
        <v>23</v>
      </c>
      <c r="G65" s="11">
        <v>27.1</v>
      </c>
      <c r="H65" s="11">
        <v>20.2</v>
      </c>
      <c r="I65" s="11">
        <f t="shared" si="0"/>
        <v>70.3</v>
      </c>
    </row>
    <row r="66" spans="2:9" x14ac:dyDescent="0.2">
      <c r="B66" s="4" t="s">
        <v>146</v>
      </c>
      <c r="C66" s="11">
        <v>573</v>
      </c>
      <c r="D66" s="11" t="s">
        <v>95</v>
      </c>
      <c r="E66" s="11">
        <v>1206.3</v>
      </c>
      <c r="F66" s="11">
        <v>266.3</v>
      </c>
      <c r="G66" s="11">
        <v>312.3</v>
      </c>
      <c r="H66" s="11">
        <v>293.2</v>
      </c>
      <c r="I66" s="11">
        <f t="shared" si="0"/>
        <v>871.8</v>
      </c>
    </row>
    <row r="67" spans="2:9" x14ac:dyDescent="0.2">
      <c r="B67" s="4" t="s">
        <v>146</v>
      </c>
      <c r="C67" s="11">
        <v>575</v>
      </c>
      <c r="D67" s="11" t="s">
        <v>96</v>
      </c>
      <c r="E67" s="11">
        <v>1056.8</v>
      </c>
      <c r="F67" s="11">
        <v>231.2</v>
      </c>
      <c r="G67" s="11">
        <v>275.2</v>
      </c>
      <c r="H67" s="11">
        <v>247.6</v>
      </c>
      <c r="I67" s="11">
        <f t="shared" si="0"/>
        <v>754</v>
      </c>
    </row>
    <row r="68" spans="2:9" x14ac:dyDescent="0.2">
      <c r="B68" s="4" t="s">
        <v>146</v>
      </c>
      <c r="C68" s="11">
        <v>580</v>
      </c>
      <c r="D68" s="11" t="s">
        <v>99</v>
      </c>
      <c r="E68" s="11">
        <v>1822.7</v>
      </c>
      <c r="F68" s="11">
        <v>397.3</v>
      </c>
      <c r="G68" s="11">
        <v>446.9</v>
      </c>
      <c r="H68" s="11">
        <v>340.4</v>
      </c>
      <c r="I68" s="11">
        <f t="shared" si="0"/>
        <v>1184.5999999999999</v>
      </c>
    </row>
    <row r="69" spans="2:9" x14ac:dyDescent="0.2">
      <c r="B69" s="4" t="s">
        <v>146</v>
      </c>
      <c r="C69" s="11">
        <v>607</v>
      </c>
      <c r="D69" s="11" t="s">
        <v>82</v>
      </c>
      <c r="E69" s="11">
        <v>1445.1</v>
      </c>
      <c r="F69" s="11">
        <v>337.5</v>
      </c>
      <c r="G69" s="11">
        <v>327.60000000000002</v>
      </c>
      <c r="H69" s="11">
        <v>245.8</v>
      </c>
      <c r="I69" s="11">
        <f t="shared" ref="I69:I101" si="1">SUM(F69:H69)</f>
        <v>910.90000000000009</v>
      </c>
    </row>
    <row r="70" spans="2:9" x14ac:dyDescent="0.2">
      <c r="B70" s="4" t="s">
        <v>146</v>
      </c>
      <c r="C70" s="11">
        <v>615</v>
      </c>
      <c r="D70" s="11" t="s">
        <v>62</v>
      </c>
      <c r="E70" s="11">
        <v>2120.3000000000002</v>
      </c>
      <c r="F70" s="11">
        <v>479.9</v>
      </c>
      <c r="G70" s="11">
        <v>468.8</v>
      </c>
      <c r="H70" s="11">
        <v>401.3</v>
      </c>
      <c r="I70" s="11">
        <f t="shared" si="1"/>
        <v>1350</v>
      </c>
    </row>
    <row r="71" spans="2:9" x14ac:dyDescent="0.2">
      <c r="B71" s="4" t="s">
        <v>146</v>
      </c>
      <c r="C71" s="11">
        <v>621</v>
      </c>
      <c r="D71" s="11" t="s">
        <v>86</v>
      </c>
      <c r="E71" s="11">
        <v>1901.6</v>
      </c>
      <c r="F71" s="11">
        <v>416.8</v>
      </c>
      <c r="G71" s="11">
        <v>475.8</v>
      </c>
      <c r="H71" s="11">
        <v>349.5</v>
      </c>
      <c r="I71" s="11">
        <f t="shared" si="1"/>
        <v>1242.0999999999999</v>
      </c>
    </row>
    <row r="72" spans="2:9" x14ac:dyDescent="0.2">
      <c r="B72" s="4" t="s">
        <v>146</v>
      </c>
      <c r="C72" s="11">
        <v>630</v>
      </c>
      <c r="D72" s="11" t="s">
        <v>97</v>
      </c>
      <c r="E72" s="11">
        <v>2221.8000000000002</v>
      </c>
      <c r="F72" s="11">
        <v>497.8</v>
      </c>
      <c r="G72" s="11">
        <v>525.20000000000005</v>
      </c>
      <c r="H72" s="11">
        <v>431</v>
      </c>
      <c r="I72" s="11">
        <f t="shared" si="1"/>
        <v>1454</v>
      </c>
    </row>
    <row r="73" spans="2:9" x14ac:dyDescent="0.2">
      <c r="B73" s="4" t="s">
        <v>146</v>
      </c>
      <c r="C73" s="11">
        <v>657</v>
      </c>
      <c r="D73" s="11" t="s">
        <v>60</v>
      </c>
      <c r="E73" s="11">
        <v>1809.4</v>
      </c>
      <c r="F73" s="11">
        <v>388</v>
      </c>
      <c r="G73" s="11">
        <v>429.4</v>
      </c>
      <c r="H73" s="11">
        <v>367.8</v>
      </c>
      <c r="I73" s="11">
        <f t="shared" si="1"/>
        <v>1185.2</v>
      </c>
    </row>
    <row r="74" spans="2:9" x14ac:dyDescent="0.2">
      <c r="B74" s="4" t="s">
        <v>146</v>
      </c>
      <c r="C74" s="11">
        <v>661</v>
      </c>
      <c r="D74" s="11" t="s">
        <v>61</v>
      </c>
      <c r="E74" s="11">
        <v>1425.2</v>
      </c>
      <c r="F74" s="11">
        <v>329.3</v>
      </c>
      <c r="G74" s="11">
        <v>350.3</v>
      </c>
      <c r="H74" s="11">
        <v>259.2</v>
      </c>
      <c r="I74" s="11">
        <f t="shared" si="1"/>
        <v>938.8</v>
      </c>
    </row>
    <row r="75" spans="2:9" x14ac:dyDescent="0.2">
      <c r="B75" s="4" t="s">
        <v>146</v>
      </c>
      <c r="C75" s="11">
        <v>665</v>
      </c>
      <c r="D75" s="11" t="s">
        <v>64</v>
      </c>
      <c r="E75" s="11">
        <v>525.5</v>
      </c>
      <c r="F75" s="11">
        <v>108.8</v>
      </c>
      <c r="G75" s="11">
        <v>138.1</v>
      </c>
      <c r="H75" s="11">
        <v>109.1</v>
      </c>
      <c r="I75" s="11">
        <f t="shared" si="1"/>
        <v>356</v>
      </c>
    </row>
    <row r="76" spans="2:9" x14ac:dyDescent="0.2">
      <c r="B76" s="4" t="s">
        <v>146</v>
      </c>
      <c r="C76" s="11">
        <v>671</v>
      </c>
      <c r="D76" s="11" t="s">
        <v>73</v>
      </c>
      <c r="E76" s="11">
        <v>599.6</v>
      </c>
      <c r="F76" s="11">
        <v>133.9</v>
      </c>
      <c r="G76" s="11">
        <v>148.30000000000001</v>
      </c>
      <c r="H76" s="11">
        <v>114.7</v>
      </c>
      <c r="I76" s="11">
        <f t="shared" si="1"/>
        <v>396.90000000000003</v>
      </c>
    </row>
    <row r="77" spans="2:9" x14ac:dyDescent="0.2">
      <c r="B77" s="4" t="s">
        <v>146</v>
      </c>
      <c r="C77" s="11">
        <v>706</v>
      </c>
      <c r="D77" s="11" t="s">
        <v>74</v>
      </c>
      <c r="E77" s="11">
        <v>1127.8</v>
      </c>
      <c r="F77" s="11">
        <v>257.3</v>
      </c>
      <c r="G77" s="11">
        <v>283.8</v>
      </c>
      <c r="H77" s="11">
        <v>222.3</v>
      </c>
      <c r="I77" s="11">
        <f t="shared" si="1"/>
        <v>763.40000000000009</v>
      </c>
    </row>
    <row r="78" spans="2:9" x14ac:dyDescent="0.2">
      <c r="B78" s="4" t="s">
        <v>146</v>
      </c>
      <c r="C78" s="11">
        <v>707</v>
      </c>
      <c r="D78" s="11" t="s">
        <v>65</v>
      </c>
      <c r="E78" s="11">
        <v>1047.7</v>
      </c>
      <c r="F78" s="11">
        <v>252.7</v>
      </c>
      <c r="G78" s="11">
        <v>237.5</v>
      </c>
      <c r="H78" s="11">
        <v>199.3</v>
      </c>
      <c r="I78" s="11">
        <f t="shared" si="1"/>
        <v>689.5</v>
      </c>
    </row>
    <row r="79" spans="2:9" x14ac:dyDescent="0.2">
      <c r="B79" s="4" t="s">
        <v>146</v>
      </c>
      <c r="C79" s="11">
        <v>710</v>
      </c>
      <c r="D79" s="11" t="s">
        <v>58</v>
      </c>
      <c r="E79" s="11">
        <v>885.9</v>
      </c>
      <c r="F79" s="11">
        <v>241.4</v>
      </c>
      <c r="G79" s="11">
        <v>207.4</v>
      </c>
      <c r="H79" s="11">
        <v>157.30000000000001</v>
      </c>
      <c r="I79" s="11">
        <f t="shared" si="1"/>
        <v>606.1</v>
      </c>
    </row>
    <row r="80" spans="2:9" x14ac:dyDescent="0.2">
      <c r="B80" s="4" t="s">
        <v>146</v>
      </c>
      <c r="C80" s="11">
        <v>727</v>
      </c>
      <c r="D80" s="11" t="s">
        <v>66</v>
      </c>
      <c r="E80" s="11">
        <v>476.4</v>
      </c>
      <c r="F80" s="11">
        <v>103</v>
      </c>
      <c r="G80" s="11">
        <v>129.6</v>
      </c>
      <c r="H80" s="11">
        <v>115.7</v>
      </c>
      <c r="I80" s="11">
        <f t="shared" si="1"/>
        <v>348.3</v>
      </c>
    </row>
    <row r="81" spans="2:9" x14ac:dyDescent="0.2">
      <c r="B81" s="4" t="s">
        <v>146</v>
      </c>
      <c r="C81" s="11">
        <v>730</v>
      </c>
      <c r="D81" s="11" t="s">
        <v>67</v>
      </c>
      <c r="E81" s="11">
        <v>2170.1</v>
      </c>
      <c r="F81" s="11">
        <v>528.6</v>
      </c>
      <c r="G81" s="11">
        <v>518.1</v>
      </c>
      <c r="H81" s="11">
        <v>371.5</v>
      </c>
      <c r="I81" s="11">
        <f t="shared" si="1"/>
        <v>1418.2</v>
      </c>
    </row>
    <row r="82" spans="2:9" x14ac:dyDescent="0.2">
      <c r="B82" s="4" t="s">
        <v>146</v>
      </c>
      <c r="C82" s="11">
        <v>740</v>
      </c>
      <c r="D82" s="11" t="s">
        <v>70</v>
      </c>
      <c r="E82" s="11">
        <v>1820.6</v>
      </c>
      <c r="F82" s="11">
        <v>400</v>
      </c>
      <c r="G82" s="11">
        <v>418.3</v>
      </c>
      <c r="H82" s="11">
        <v>373.3</v>
      </c>
      <c r="I82" s="11">
        <f t="shared" si="1"/>
        <v>1191.5999999999999</v>
      </c>
    </row>
    <row r="83" spans="2:9" x14ac:dyDescent="0.2">
      <c r="B83" s="4" t="s">
        <v>146</v>
      </c>
      <c r="C83" s="11">
        <v>741</v>
      </c>
      <c r="D83" s="11" t="s">
        <v>69</v>
      </c>
      <c r="E83" s="11">
        <v>205</v>
      </c>
      <c r="F83" s="11">
        <v>50.4</v>
      </c>
      <c r="G83" s="11">
        <v>54.5</v>
      </c>
      <c r="H83" s="11">
        <v>41.6</v>
      </c>
      <c r="I83" s="11">
        <f t="shared" si="1"/>
        <v>146.5</v>
      </c>
    </row>
    <row r="84" spans="2:9" x14ac:dyDescent="0.2">
      <c r="B84" s="4" t="s">
        <v>146</v>
      </c>
      <c r="C84" s="11">
        <v>746</v>
      </c>
      <c r="D84" s="11" t="s">
        <v>71</v>
      </c>
      <c r="E84" s="11">
        <v>1175.7</v>
      </c>
      <c r="F84" s="11">
        <v>280.5</v>
      </c>
      <c r="G84" s="11">
        <v>291.2</v>
      </c>
      <c r="H84" s="11">
        <v>209.7</v>
      </c>
      <c r="I84" s="11">
        <f t="shared" si="1"/>
        <v>781.40000000000009</v>
      </c>
    </row>
    <row r="85" spans="2:9" x14ac:dyDescent="0.2">
      <c r="B85" s="4" t="s">
        <v>146</v>
      </c>
      <c r="C85" s="11">
        <v>751</v>
      </c>
      <c r="D85" s="11" t="s">
        <v>76</v>
      </c>
      <c r="E85" s="11">
        <v>5694.8</v>
      </c>
      <c r="F85" s="11">
        <v>1298.4000000000001</v>
      </c>
      <c r="G85" s="11">
        <v>1262.3</v>
      </c>
      <c r="H85" s="11">
        <v>1049</v>
      </c>
      <c r="I85" s="11">
        <f t="shared" si="1"/>
        <v>3609.7</v>
      </c>
    </row>
    <row r="86" spans="2:9" x14ac:dyDescent="0.2">
      <c r="B86" s="4" t="s">
        <v>146</v>
      </c>
      <c r="C86" s="11">
        <v>756</v>
      </c>
      <c r="D86" s="11" t="s">
        <v>63</v>
      </c>
      <c r="E86" s="11">
        <v>819.9</v>
      </c>
      <c r="F86" s="11">
        <v>181.3</v>
      </c>
      <c r="G86" s="11">
        <v>184.6</v>
      </c>
      <c r="H86" s="11">
        <v>184</v>
      </c>
      <c r="I86" s="11">
        <f t="shared" si="1"/>
        <v>549.9</v>
      </c>
    </row>
    <row r="87" spans="2:9" x14ac:dyDescent="0.2">
      <c r="B87" s="4" t="s">
        <v>146</v>
      </c>
      <c r="C87" s="11">
        <v>760</v>
      </c>
      <c r="D87" s="11" t="s">
        <v>68</v>
      </c>
      <c r="E87" s="11">
        <v>1529.5</v>
      </c>
      <c r="F87" s="11">
        <v>351.8</v>
      </c>
      <c r="G87" s="11">
        <v>372.6</v>
      </c>
      <c r="H87" s="11">
        <v>297.5</v>
      </c>
      <c r="I87" s="11">
        <f t="shared" si="1"/>
        <v>1021.9000000000001</v>
      </c>
    </row>
    <row r="88" spans="2:9" x14ac:dyDescent="0.2">
      <c r="B88" s="4" t="s">
        <v>146</v>
      </c>
      <c r="C88" s="11">
        <v>766</v>
      </c>
      <c r="D88" s="11" t="s">
        <v>59</v>
      </c>
      <c r="E88" s="11">
        <v>774.2</v>
      </c>
      <c r="F88" s="11">
        <v>171.6</v>
      </c>
      <c r="G88" s="11">
        <v>192.5</v>
      </c>
      <c r="H88" s="11">
        <v>185.9</v>
      </c>
      <c r="I88" s="11">
        <f t="shared" si="1"/>
        <v>550</v>
      </c>
    </row>
    <row r="89" spans="2:9" x14ac:dyDescent="0.2">
      <c r="B89" s="4" t="s">
        <v>146</v>
      </c>
      <c r="C89" s="11">
        <v>773</v>
      </c>
      <c r="D89" s="11" t="s">
        <v>52</v>
      </c>
      <c r="E89" s="11">
        <v>662.7</v>
      </c>
      <c r="F89" s="11">
        <v>149.19999999999999</v>
      </c>
      <c r="G89" s="11">
        <v>159.5</v>
      </c>
      <c r="H89" s="11">
        <v>122.1</v>
      </c>
      <c r="I89" s="11">
        <f t="shared" si="1"/>
        <v>430.79999999999995</v>
      </c>
    </row>
    <row r="90" spans="2:9" x14ac:dyDescent="0.2">
      <c r="B90" s="4" t="s">
        <v>146</v>
      </c>
      <c r="C90" s="11">
        <v>779</v>
      </c>
      <c r="D90" s="11" t="s">
        <v>72</v>
      </c>
      <c r="E90" s="11">
        <v>1103.3</v>
      </c>
      <c r="F90" s="11">
        <v>255</v>
      </c>
      <c r="G90" s="11">
        <v>280.2</v>
      </c>
      <c r="H90" s="11">
        <v>215</v>
      </c>
      <c r="I90" s="11">
        <f t="shared" si="1"/>
        <v>750.2</v>
      </c>
    </row>
    <row r="91" spans="2:9" x14ac:dyDescent="0.2">
      <c r="B91" s="4" t="s">
        <v>146</v>
      </c>
      <c r="C91" s="11">
        <v>787</v>
      </c>
      <c r="D91" s="11" t="s">
        <v>54</v>
      </c>
      <c r="E91" s="11">
        <v>1031.9000000000001</v>
      </c>
      <c r="F91" s="11">
        <v>276.10000000000002</v>
      </c>
      <c r="G91" s="11">
        <v>237.6</v>
      </c>
      <c r="H91" s="11">
        <v>180.8</v>
      </c>
      <c r="I91" s="11">
        <f t="shared" si="1"/>
        <v>694.5</v>
      </c>
    </row>
    <row r="92" spans="2:9" x14ac:dyDescent="0.2">
      <c r="B92" s="4" t="s">
        <v>146</v>
      </c>
      <c r="C92" s="11">
        <v>791</v>
      </c>
      <c r="D92" s="11" t="s">
        <v>75</v>
      </c>
      <c r="E92" s="11">
        <v>2411.5</v>
      </c>
      <c r="F92" s="11">
        <v>537.79999999999995</v>
      </c>
      <c r="G92" s="11">
        <v>551.4</v>
      </c>
      <c r="H92" s="11">
        <v>461.5</v>
      </c>
      <c r="I92" s="11">
        <f t="shared" si="1"/>
        <v>1550.6999999999998</v>
      </c>
    </row>
    <row r="93" spans="2:9" x14ac:dyDescent="0.2">
      <c r="B93" s="4" t="s">
        <v>146</v>
      </c>
      <c r="C93" s="11">
        <v>810</v>
      </c>
      <c r="D93" s="11" t="s">
        <v>46</v>
      </c>
      <c r="E93" s="11">
        <v>873.3</v>
      </c>
      <c r="F93" s="11">
        <v>192.2</v>
      </c>
      <c r="G93" s="11">
        <v>217.6</v>
      </c>
      <c r="H93" s="11">
        <v>190.8</v>
      </c>
      <c r="I93" s="11">
        <f t="shared" si="1"/>
        <v>600.59999999999991</v>
      </c>
    </row>
    <row r="94" spans="2:9" x14ac:dyDescent="0.2">
      <c r="B94" s="4" t="s">
        <v>146</v>
      </c>
      <c r="C94" s="11">
        <v>813</v>
      </c>
      <c r="D94" s="11" t="s">
        <v>47</v>
      </c>
      <c r="E94" s="11">
        <v>1987.5</v>
      </c>
      <c r="F94" s="11">
        <v>489.8</v>
      </c>
      <c r="G94" s="11">
        <v>464.2</v>
      </c>
      <c r="H94" s="11">
        <v>385.8</v>
      </c>
      <c r="I94" s="11">
        <f t="shared" si="1"/>
        <v>1339.8</v>
      </c>
    </row>
    <row r="95" spans="2:9" x14ac:dyDescent="0.2">
      <c r="B95" s="4" t="s">
        <v>146</v>
      </c>
      <c r="C95" s="11">
        <v>820</v>
      </c>
      <c r="D95" s="11" t="s">
        <v>138</v>
      </c>
      <c r="E95" s="11">
        <v>807.9</v>
      </c>
      <c r="F95" s="11">
        <v>187</v>
      </c>
      <c r="G95" s="11">
        <v>198.3</v>
      </c>
      <c r="H95" s="11">
        <v>170.1</v>
      </c>
      <c r="I95" s="11">
        <f t="shared" si="1"/>
        <v>555.4</v>
      </c>
    </row>
    <row r="96" spans="2:9" x14ac:dyDescent="0.2">
      <c r="B96" s="4" t="s">
        <v>146</v>
      </c>
      <c r="C96" s="11">
        <v>825</v>
      </c>
      <c r="D96" s="11" t="s">
        <v>50</v>
      </c>
      <c r="E96" s="11">
        <v>73.599999999999994</v>
      </c>
      <c r="F96" s="11">
        <v>13.5</v>
      </c>
      <c r="G96" s="11">
        <v>25.7</v>
      </c>
      <c r="H96" s="11">
        <v>13.1</v>
      </c>
      <c r="I96" s="11">
        <f t="shared" si="1"/>
        <v>52.300000000000004</v>
      </c>
    </row>
    <row r="97" spans="1:9" x14ac:dyDescent="0.2">
      <c r="B97" s="4" t="s">
        <v>146</v>
      </c>
      <c r="C97" s="11">
        <v>840</v>
      </c>
      <c r="D97" s="11" t="s">
        <v>53</v>
      </c>
      <c r="E97" s="11">
        <v>632.6</v>
      </c>
      <c r="F97" s="11">
        <v>150.4</v>
      </c>
      <c r="G97" s="11">
        <v>162.80000000000001</v>
      </c>
      <c r="H97" s="11">
        <v>127.1</v>
      </c>
      <c r="I97" s="11">
        <f t="shared" si="1"/>
        <v>440.30000000000007</v>
      </c>
    </row>
    <row r="98" spans="1:9" x14ac:dyDescent="0.2">
      <c r="B98" s="4" t="s">
        <v>146</v>
      </c>
      <c r="C98" s="11">
        <v>846</v>
      </c>
      <c r="D98" s="11" t="s">
        <v>51</v>
      </c>
      <c r="E98" s="11">
        <v>1035.4000000000001</v>
      </c>
      <c r="F98" s="11">
        <v>260.3</v>
      </c>
      <c r="G98" s="11">
        <v>254.8</v>
      </c>
      <c r="H98" s="11">
        <v>191.8</v>
      </c>
      <c r="I98" s="11">
        <f t="shared" si="1"/>
        <v>706.90000000000009</v>
      </c>
    </row>
    <row r="99" spans="1:9" x14ac:dyDescent="0.2">
      <c r="B99" s="4" t="s">
        <v>146</v>
      </c>
      <c r="C99" s="11">
        <v>849</v>
      </c>
      <c r="D99" s="11" t="s">
        <v>49</v>
      </c>
      <c r="E99" s="11">
        <v>1076.9000000000001</v>
      </c>
      <c r="F99" s="11">
        <v>281.3</v>
      </c>
      <c r="G99" s="11">
        <v>264.5</v>
      </c>
      <c r="H99" s="11">
        <v>178.9</v>
      </c>
      <c r="I99" s="11">
        <f t="shared" si="1"/>
        <v>724.69999999999993</v>
      </c>
    </row>
    <row r="100" spans="1:9" x14ac:dyDescent="0.2">
      <c r="B100" s="4" t="s">
        <v>146</v>
      </c>
      <c r="C100" s="11">
        <v>851</v>
      </c>
      <c r="D100" s="11" t="s">
        <v>56</v>
      </c>
      <c r="E100" s="11">
        <v>5318.4</v>
      </c>
      <c r="F100" s="11">
        <v>1279.3</v>
      </c>
      <c r="G100" s="11">
        <v>1263.5</v>
      </c>
      <c r="H100" s="11">
        <v>892.2</v>
      </c>
      <c r="I100" s="11">
        <f t="shared" si="1"/>
        <v>3435</v>
      </c>
    </row>
    <row r="101" spans="1:9" x14ac:dyDescent="0.2">
      <c r="B101" s="4" t="s">
        <v>146</v>
      </c>
      <c r="C101" s="11">
        <v>860</v>
      </c>
      <c r="D101" s="11" t="s">
        <v>48</v>
      </c>
      <c r="E101" s="11">
        <v>2052.3000000000002</v>
      </c>
      <c r="F101" s="11">
        <v>435.8</v>
      </c>
      <c r="G101" s="11">
        <v>502.4</v>
      </c>
      <c r="H101" s="11">
        <v>443.1</v>
      </c>
      <c r="I101" s="11">
        <f t="shared" si="1"/>
        <v>1381.3000000000002</v>
      </c>
    </row>
    <row r="103" spans="1:9" x14ac:dyDescent="0.2">
      <c r="E103" s="12" t="s">
        <v>141</v>
      </c>
      <c r="F103" s="12" t="s">
        <v>142</v>
      </c>
      <c r="G103" s="12" t="s">
        <v>143</v>
      </c>
      <c r="H103" s="12" t="s">
        <v>144</v>
      </c>
      <c r="I103" s="12" t="s">
        <v>135</v>
      </c>
    </row>
    <row r="104" spans="1:9" x14ac:dyDescent="0.2">
      <c r="A104" s="12" t="s">
        <v>145</v>
      </c>
      <c r="B104" s="12">
        <v>2024</v>
      </c>
      <c r="D104" s="13" t="s">
        <v>148</v>
      </c>
      <c r="E104" s="30">
        <v>129648.9</v>
      </c>
      <c r="F104" s="30">
        <v>30223.8</v>
      </c>
      <c r="G104" s="30">
        <v>30230.7</v>
      </c>
      <c r="H104" s="30">
        <v>24779.3</v>
      </c>
      <c r="I104" s="11">
        <f t="shared" ref="I104" si="2">SUM(F104:H104)</f>
        <v>85233.8</v>
      </c>
    </row>
    <row r="105" spans="1:9" x14ac:dyDescent="0.2">
      <c r="B105" s="12"/>
      <c r="C105" s="12"/>
      <c r="D105" s="13"/>
      <c r="E105" s="14"/>
      <c r="F105" s="14"/>
      <c r="G105" s="14"/>
      <c r="H105" s="14"/>
    </row>
    <row r="106" spans="1:9" x14ac:dyDescent="0.2">
      <c r="A106" s="11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workbookViewId="0">
      <selection activeCell="A3" sqref="A3:L106"/>
    </sheetView>
  </sheetViews>
  <sheetFormatPr defaultColWidth="8.77734375" defaultRowHeight="14.25" x14ac:dyDescent="0.2"/>
  <cols>
    <col min="1" max="1" width="18.77734375" style="11" customWidth="1"/>
    <col min="2" max="16384" width="8.77734375" style="11"/>
  </cols>
  <sheetData>
    <row r="1" spans="1:12" ht="30.75" customHeight="1" x14ac:dyDescent="0.25">
      <c r="A1" s="8" t="s">
        <v>150</v>
      </c>
    </row>
    <row r="2" spans="1:12" x14ac:dyDescent="0.2">
      <c r="A2" s="10" t="s">
        <v>151</v>
      </c>
    </row>
    <row r="3" spans="1:12" x14ac:dyDescent="0.2">
      <c r="E3" s="15" t="s">
        <v>152</v>
      </c>
      <c r="F3" s="15" t="s">
        <v>153</v>
      </c>
      <c r="G3" s="15" t="s">
        <v>154</v>
      </c>
      <c r="H3" s="15" t="s">
        <v>142</v>
      </c>
      <c r="I3" s="15" t="s">
        <v>143</v>
      </c>
      <c r="J3" s="15" t="s">
        <v>144</v>
      </c>
      <c r="K3" s="15" t="s">
        <v>134</v>
      </c>
      <c r="L3" s="15" t="s">
        <v>135</v>
      </c>
    </row>
    <row r="4" spans="1:12" x14ac:dyDescent="0.2">
      <c r="A4" s="12" t="s">
        <v>155</v>
      </c>
      <c r="B4" s="15" t="s">
        <v>146</v>
      </c>
      <c r="C4" s="11">
        <v>101</v>
      </c>
      <c r="D4" s="11" t="s">
        <v>124</v>
      </c>
      <c r="E4" s="11">
        <v>1711</v>
      </c>
      <c r="F4" s="11">
        <v>3793</v>
      </c>
      <c r="G4" s="11">
        <v>4887</v>
      </c>
      <c r="H4" s="11">
        <v>5238</v>
      </c>
      <c r="I4" s="11">
        <v>4076</v>
      </c>
      <c r="J4" s="11">
        <v>4299</v>
      </c>
      <c r="K4" s="11">
        <f>SUM(E4:J4)</f>
        <v>24004</v>
      </c>
      <c r="L4" s="11">
        <f>SUM(H4:J4)</f>
        <v>13613</v>
      </c>
    </row>
    <row r="5" spans="1:12" x14ac:dyDescent="0.2">
      <c r="B5" s="15" t="str">
        <f>B4</f>
        <v>2024</v>
      </c>
      <c r="C5" s="11">
        <v>147</v>
      </c>
      <c r="D5" s="11" t="s">
        <v>109</v>
      </c>
      <c r="E5" s="11">
        <v>190</v>
      </c>
      <c r="F5" s="11">
        <v>670</v>
      </c>
      <c r="G5" s="11">
        <v>1157</v>
      </c>
      <c r="H5" s="11">
        <v>1516</v>
      </c>
      <c r="I5" s="11">
        <v>1414</v>
      </c>
      <c r="J5" s="11">
        <v>1432</v>
      </c>
      <c r="K5" s="11">
        <f t="shared" ref="K5:K68" si="0">SUM(E5:J5)</f>
        <v>6379</v>
      </c>
      <c r="L5" s="11">
        <f t="shared" ref="L5:L68" si="1">SUM(H5:J5)</f>
        <v>4362</v>
      </c>
    </row>
    <row r="6" spans="1:12" x14ac:dyDescent="0.2">
      <c r="B6" s="15" t="str">
        <f t="shared" ref="B6:B69" si="2">B5</f>
        <v>2024</v>
      </c>
      <c r="C6" s="11">
        <v>151</v>
      </c>
      <c r="D6" s="11" t="s">
        <v>103</v>
      </c>
      <c r="E6" s="11">
        <v>228</v>
      </c>
      <c r="F6" s="11">
        <v>407</v>
      </c>
      <c r="G6" s="11">
        <v>872</v>
      </c>
      <c r="H6" s="11">
        <v>1068</v>
      </c>
      <c r="I6" s="11">
        <v>1521</v>
      </c>
      <c r="J6" s="11">
        <v>1071</v>
      </c>
      <c r="K6" s="11">
        <f t="shared" si="0"/>
        <v>5167</v>
      </c>
      <c r="L6" s="11">
        <f t="shared" si="1"/>
        <v>3660</v>
      </c>
    </row>
    <row r="7" spans="1:12" x14ac:dyDescent="0.2">
      <c r="B7" s="15" t="str">
        <f t="shared" si="2"/>
        <v>2024</v>
      </c>
      <c r="C7" s="11">
        <v>153</v>
      </c>
      <c r="D7" s="11" t="s">
        <v>105</v>
      </c>
      <c r="E7" s="11">
        <v>127</v>
      </c>
      <c r="F7" s="11">
        <v>214</v>
      </c>
      <c r="G7" s="11">
        <v>463</v>
      </c>
      <c r="H7" s="11">
        <v>566</v>
      </c>
      <c r="I7" s="11">
        <v>551</v>
      </c>
      <c r="J7" s="11">
        <v>728</v>
      </c>
      <c r="K7" s="11">
        <f t="shared" si="0"/>
        <v>2649</v>
      </c>
      <c r="L7" s="11">
        <f t="shared" si="1"/>
        <v>1845</v>
      </c>
    </row>
    <row r="8" spans="1:12" x14ac:dyDescent="0.2">
      <c r="B8" s="15" t="str">
        <f t="shared" si="2"/>
        <v>2024</v>
      </c>
      <c r="C8" s="11">
        <v>155</v>
      </c>
      <c r="D8" s="11" t="s">
        <v>106</v>
      </c>
      <c r="E8" s="11">
        <v>44</v>
      </c>
      <c r="F8" s="11">
        <v>141</v>
      </c>
      <c r="G8" s="11">
        <v>229</v>
      </c>
      <c r="H8" s="11">
        <v>237</v>
      </c>
      <c r="I8" s="11">
        <v>325</v>
      </c>
      <c r="J8" s="11">
        <v>360</v>
      </c>
      <c r="K8" s="11">
        <f t="shared" si="0"/>
        <v>1336</v>
      </c>
      <c r="L8" s="11">
        <f t="shared" si="1"/>
        <v>922</v>
      </c>
    </row>
    <row r="9" spans="1:12" x14ac:dyDescent="0.2">
      <c r="B9" s="15" t="str">
        <f t="shared" si="2"/>
        <v>2024</v>
      </c>
      <c r="C9" s="11">
        <v>157</v>
      </c>
      <c r="D9" s="11" t="s">
        <v>112</v>
      </c>
      <c r="E9" s="11">
        <v>142</v>
      </c>
      <c r="F9" s="11">
        <v>464</v>
      </c>
      <c r="G9" s="11">
        <v>734</v>
      </c>
      <c r="H9" s="11">
        <v>843</v>
      </c>
      <c r="I9" s="11">
        <v>923</v>
      </c>
      <c r="J9" s="11">
        <v>1333</v>
      </c>
      <c r="K9" s="11">
        <f t="shared" si="0"/>
        <v>4439</v>
      </c>
      <c r="L9" s="11">
        <f t="shared" si="1"/>
        <v>3099</v>
      </c>
    </row>
    <row r="10" spans="1:12" x14ac:dyDescent="0.2">
      <c r="B10" s="15" t="str">
        <f t="shared" si="2"/>
        <v>2024</v>
      </c>
      <c r="C10" s="11">
        <v>159</v>
      </c>
      <c r="D10" s="11" t="s">
        <v>113</v>
      </c>
      <c r="E10" s="11">
        <v>336</v>
      </c>
      <c r="F10" s="11">
        <v>587</v>
      </c>
      <c r="G10" s="11">
        <v>956</v>
      </c>
      <c r="H10" s="11">
        <v>989</v>
      </c>
      <c r="I10" s="11">
        <v>1190</v>
      </c>
      <c r="J10" s="11">
        <v>1517</v>
      </c>
      <c r="K10" s="11">
        <f t="shared" si="0"/>
        <v>5575</v>
      </c>
      <c r="L10" s="11">
        <f t="shared" si="1"/>
        <v>3696</v>
      </c>
    </row>
    <row r="11" spans="1:12" x14ac:dyDescent="0.2">
      <c r="B11" s="15" t="str">
        <f t="shared" si="2"/>
        <v>2024</v>
      </c>
      <c r="C11" s="11">
        <v>161</v>
      </c>
      <c r="D11" s="11" t="s">
        <v>114</v>
      </c>
      <c r="E11" s="11">
        <v>41</v>
      </c>
      <c r="F11" s="11">
        <v>143</v>
      </c>
      <c r="G11" s="11">
        <v>349</v>
      </c>
      <c r="H11" s="11">
        <v>273</v>
      </c>
      <c r="I11" s="11">
        <v>219</v>
      </c>
      <c r="J11" s="11">
        <v>299</v>
      </c>
      <c r="K11" s="11">
        <f t="shared" si="0"/>
        <v>1324</v>
      </c>
      <c r="L11" s="11">
        <f t="shared" si="1"/>
        <v>791</v>
      </c>
    </row>
    <row r="12" spans="1:12" x14ac:dyDescent="0.2">
      <c r="B12" s="15" t="str">
        <f t="shared" si="2"/>
        <v>2024</v>
      </c>
      <c r="C12" s="11">
        <v>163</v>
      </c>
      <c r="D12" s="11" t="s">
        <v>118</v>
      </c>
      <c r="E12" s="11">
        <v>120</v>
      </c>
      <c r="F12" s="11">
        <v>289</v>
      </c>
      <c r="G12" s="11">
        <v>398</v>
      </c>
      <c r="H12" s="11">
        <v>662</v>
      </c>
      <c r="I12" s="11">
        <v>497</v>
      </c>
      <c r="J12" s="11">
        <v>716</v>
      </c>
      <c r="K12" s="11">
        <f t="shared" si="0"/>
        <v>2682</v>
      </c>
      <c r="L12" s="11">
        <f t="shared" si="1"/>
        <v>1875</v>
      </c>
    </row>
    <row r="13" spans="1:12" x14ac:dyDescent="0.2">
      <c r="B13" s="15" t="str">
        <f t="shared" si="2"/>
        <v>2024</v>
      </c>
      <c r="C13" s="11">
        <v>165</v>
      </c>
      <c r="D13" s="11" t="s">
        <v>101</v>
      </c>
      <c r="E13" s="11">
        <v>159</v>
      </c>
      <c r="F13" s="11">
        <v>210</v>
      </c>
      <c r="G13" s="11">
        <v>476</v>
      </c>
      <c r="H13" s="11">
        <v>644</v>
      </c>
      <c r="I13" s="11">
        <v>427</v>
      </c>
      <c r="J13" s="11">
        <v>463</v>
      </c>
      <c r="K13" s="11">
        <f t="shared" si="0"/>
        <v>2379</v>
      </c>
      <c r="L13" s="11">
        <f t="shared" si="1"/>
        <v>1534</v>
      </c>
    </row>
    <row r="14" spans="1:12" x14ac:dyDescent="0.2">
      <c r="B14" s="15" t="str">
        <f t="shared" si="2"/>
        <v>2024</v>
      </c>
      <c r="C14" s="11">
        <v>167</v>
      </c>
      <c r="D14" s="11" t="s">
        <v>120</v>
      </c>
      <c r="E14" s="11">
        <v>208</v>
      </c>
      <c r="F14" s="11">
        <v>435</v>
      </c>
      <c r="G14" s="11">
        <v>695</v>
      </c>
      <c r="H14" s="11">
        <v>865</v>
      </c>
      <c r="I14" s="11">
        <v>806</v>
      </c>
      <c r="J14" s="11">
        <v>852</v>
      </c>
      <c r="K14" s="11">
        <f t="shared" si="0"/>
        <v>3861</v>
      </c>
      <c r="L14" s="11">
        <f t="shared" si="1"/>
        <v>2523</v>
      </c>
    </row>
    <row r="15" spans="1:12" x14ac:dyDescent="0.2">
      <c r="B15" s="15" t="str">
        <f t="shared" si="2"/>
        <v>2024</v>
      </c>
      <c r="C15" s="11">
        <v>169</v>
      </c>
      <c r="D15" s="11" t="s">
        <v>121</v>
      </c>
      <c r="E15" s="11">
        <v>165</v>
      </c>
      <c r="F15" s="11">
        <v>561</v>
      </c>
      <c r="G15" s="11">
        <v>781</v>
      </c>
      <c r="H15" s="11">
        <v>1197</v>
      </c>
      <c r="I15" s="11">
        <v>953</v>
      </c>
      <c r="J15" s="11">
        <v>960</v>
      </c>
      <c r="K15" s="11">
        <f t="shared" si="0"/>
        <v>4617</v>
      </c>
      <c r="L15" s="11">
        <f t="shared" si="1"/>
        <v>3110</v>
      </c>
    </row>
    <row r="16" spans="1:12" x14ac:dyDescent="0.2">
      <c r="B16" s="15" t="str">
        <f t="shared" si="2"/>
        <v>2024</v>
      </c>
      <c r="C16" s="11">
        <v>173</v>
      </c>
      <c r="D16" s="11" t="s">
        <v>125</v>
      </c>
      <c r="E16" s="29" t="s">
        <v>147</v>
      </c>
      <c r="F16" s="29" t="s">
        <v>147</v>
      </c>
      <c r="G16" s="29" t="s">
        <v>147</v>
      </c>
      <c r="H16" s="29" t="s">
        <v>147</v>
      </c>
      <c r="I16" s="29" t="s">
        <v>147</v>
      </c>
      <c r="J16" s="29" t="s">
        <v>147</v>
      </c>
      <c r="K16" s="11" t="s">
        <v>147</v>
      </c>
      <c r="L16" s="11" t="s">
        <v>147</v>
      </c>
    </row>
    <row r="17" spans="2:12" x14ac:dyDescent="0.2">
      <c r="B17" s="15" t="str">
        <f t="shared" si="2"/>
        <v>2024</v>
      </c>
      <c r="C17" s="11">
        <v>175</v>
      </c>
      <c r="D17" s="11" t="s">
        <v>127</v>
      </c>
      <c r="E17" s="11">
        <v>296</v>
      </c>
      <c r="F17" s="11">
        <v>513</v>
      </c>
      <c r="G17" s="11">
        <v>652</v>
      </c>
      <c r="H17" s="11">
        <v>870</v>
      </c>
      <c r="I17" s="11">
        <v>862</v>
      </c>
      <c r="J17" s="11">
        <v>1017</v>
      </c>
      <c r="K17" s="11">
        <f t="shared" si="0"/>
        <v>4210</v>
      </c>
      <c r="L17" s="11">
        <f t="shared" si="1"/>
        <v>2749</v>
      </c>
    </row>
    <row r="18" spans="2:12" x14ac:dyDescent="0.2">
      <c r="B18" s="15" t="str">
        <f t="shared" si="2"/>
        <v>2024</v>
      </c>
      <c r="C18" s="11">
        <v>183</v>
      </c>
      <c r="D18" s="11" t="s">
        <v>123</v>
      </c>
      <c r="E18" s="11">
        <v>92</v>
      </c>
      <c r="F18" s="11">
        <v>159</v>
      </c>
      <c r="G18" s="11">
        <v>222</v>
      </c>
      <c r="H18" s="11">
        <v>341</v>
      </c>
      <c r="I18" s="11">
        <v>289</v>
      </c>
      <c r="J18" s="11">
        <v>148</v>
      </c>
      <c r="K18" s="11">
        <f t="shared" si="0"/>
        <v>1251</v>
      </c>
      <c r="L18" s="11">
        <f t="shared" si="1"/>
        <v>778</v>
      </c>
    </row>
    <row r="19" spans="2:12" x14ac:dyDescent="0.2">
      <c r="B19" s="15" t="str">
        <f t="shared" si="2"/>
        <v>2024</v>
      </c>
      <c r="C19" s="11">
        <v>185</v>
      </c>
      <c r="D19" s="11" t="s">
        <v>128</v>
      </c>
      <c r="E19" s="11">
        <v>157</v>
      </c>
      <c r="F19" s="11">
        <v>253</v>
      </c>
      <c r="G19" s="11">
        <v>674</v>
      </c>
      <c r="H19" s="11">
        <v>465</v>
      </c>
      <c r="I19" s="11">
        <v>546</v>
      </c>
      <c r="J19" s="11">
        <v>532</v>
      </c>
      <c r="K19" s="11">
        <f t="shared" si="0"/>
        <v>2627</v>
      </c>
      <c r="L19" s="11">
        <f t="shared" si="1"/>
        <v>1543</v>
      </c>
    </row>
    <row r="20" spans="2:12" x14ac:dyDescent="0.2">
      <c r="B20" s="15" t="str">
        <f t="shared" si="2"/>
        <v>2024</v>
      </c>
      <c r="C20" s="11">
        <v>187</v>
      </c>
      <c r="D20" s="11" t="s">
        <v>129</v>
      </c>
      <c r="E20" s="11">
        <v>60</v>
      </c>
      <c r="F20" s="11">
        <v>191</v>
      </c>
      <c r="G20" s="11">
        <v>347</v>
      </c>
      <c r="H20" s="11">
        <v>430</v>
      </c>
      <c r="I20" s="11">
        <v>345</v>
      </c>
      <c r="J20" s="11">
        <v>267</v>
      </c>
      <c r="K20" s="11">
        <f t="shared" si="0"/>
        <v>1640</v>
      </c>
      <c r="L20" s="11">
        <f t="shared" si="1"/>
        <v>1042</v>
      </c>
    </row>
    <row r="21" spans="2:12" x14ac:dyDescent="0.2">
      <c r="B21" s="15" t="str">
        <f t="shared" si="2"/>
        <v>2024</v>
      </c>
      <c r="C21" s="11">
        <v>190</v>
      </c>
      <c r="D21" s="11" t="s">
        <v>111</v>
      </c>
      <c r="E21" s="11">
        <v>88</v>
      </c>
      <c r="F21" s="11">
        <v>234</v>
      </c>
      <c r="G21" s="11">
        <v>500</v>
      </c>
      <c r="H21" s="11">
        <v>743</v>
      </c>
      <c r="I21" s="11">
        <v>833</v>
      </c>
      <c r="J21" s="11">
        <v>1101</v>
      </c>
      <c r="K21" s="11">
        <f t="shared" si="0"/>
        <v>3499</v>
      </c>
      <c r="L21" s="11">
        <f t="shared" si="1"/>
        <v>2677</v>
      </c>
    </row>
    <row r="22" spans="2:12" x14ac:dyDescent="0.2">
      <c r="B22" s="15" t="str">
        <f t="shared" si="2"/>
        <v>2024</v>
      </c>
      <c r="C22" s="11">
        <v>201</v>
      </c>
      <c r="D22" s="11" t="s">
        <v>102</v>
      </c>
      <c r="E22" s="11">
        <v>43</v>
      </c>
      <c r="F22" s="11">
        <v>178</v>
      </c>
      <c r="G22" s="11">
        <v>292</v>
      </c>
      <c r="H22" s="11">
        <v>413</v>
      </c>
      <c r="I22" s="11">
        <v>444</v>
      </c>
      <c r="J22" s="11">
        <v>444</v>
      </c>
      <c r="K22" s="11">
        <f t="shared" si="0"/>
        <v>1814</v>
      </c>
      <c r="L22" s="11">
        <f t="shared" si="1"/>
        <v>1301</v>
      </c>
    </row>
    <row r="23" spans="2:12" x14ac:dyDescent="0.2">
      <c r="B23" s="15" t="str">
        <f t="shared" si="2"/>
        <v>2024</v>
      </c>
      <c r="C23" s="11">
        <v>210</v>
      </c>
      <c r="D23" s="11" t="s">
        <v>108</v>
      </c>
      <c r="E23" s="11">
        <v>63</v>
      </c>
      <c r="F23" s="11">
        <v>235</v>
      </c>
      <c r="G23" s="11">
        <v>346</v>
      </c>
      <c r="H23" s="11">
        <v>495</v>
      </c>
      <c r="I23" s="11">
        <v>505</v>
      </c>
      <c r="J23" s="11">
        <v>382</v>
      </c>
      <c r="K23" s="11">
        <f t="shared" si="0"/>
        <v>2026</v>
      </c>
      <c r="L23" s="11">
        <f t="shared" si="1"/>
        <v>1382</v>
      </c>
    </row>
    <row r="24" spans="2:12" x14ac:dyDescent="0.2">
      <c r="B24" s="15" t="str">
        <f t="shared" si="2"/>
        <v>2024</v>
      </c>
      <c r="C24" s="11">
        <v>217</v>
      </c>
      <c r="D24" s="11" t="s">
        <v>117</v>
      </c>
      <c r="E24" s="11">
        <v>204</v>
      </c>
      <c r="F24" s="11">
        <v>403</v>
      </c>
      <c r="G24" s="11">
        <v>913</v>
      </c>
      <c r="H24" s="11">
        <v>1277</v>
      </c>
      <c r="I24" s="11">
        <v>1173</v>
      </c>
      <c r="J24" s="11">
        <v>1132</v>
      </c>
      <c r="K24" s="11">
        <f t="shared" si="0"/>
        <v>5102</v>
      </c>
      <c r="L24" s="11">
        <f t="shared" si="1"/>
        <v>3582</v>
      </c>
    </row>
    <row r="25" spans="2:12" x14ac:dyDescent="0.2">
      <c r="B25" s="15" t="str">
        <f t="shared" si="2"/>
        <v>2024</v>
      </c>
      <c r="C25" s="11">
        <v>219</v>
      </c>
      <c r="D25" s="11" t="s">
        <v>119</v>
      </c>
      <c r="E25" s="11">
        <v>83</v>
      </c>
      <c r="F25" s="11">
        <v>211</v>
      </c>
      <c r="G25" s="11">
        <v>458</v>
      </c>
      <c r="H25" s="11">
        <v>463</v>
      </c>
      <c r="I25" s="11">
        <v>553</v>
      </c>
      <c r="J25" s="11">
        <v>461</v>
      </c>
      <c r="K25" s="11">
        <f t="shared" si="0"/>
        <v>2229</v>
      </c>
      <c r="L25" s="11">
        <f t="shared" si="1"/>
        <v>1477</v>
      </c>
    </row>
    <row r="26" spans="2:12" x14ac:dyDescent="0.2">
      <c r="B26" s="15" t="str">
        <f t="shared" si="2"/>
        <v>2024</v>
      </c>
      <c r="C26" s="11">
        <v>223</v>
      </c>
      <c r="D26" s="11" t="s">
        <v>122</v>
      </c>
      <c r="E26" s="11">
        <v>21</v>
      </c>
      <c r="F26" s="11">
        <v>152</v>
      </c>
      <c r="G26" s="11">
        <v>197</v>
      </c>
      <c r="H26" s="11">
        <v>425</v>
      </c>
      <c r="I26" s="11">
        <v>518</v>
      </c>
      <c r="J26" s="11">
        <v>722</v>
      </c>
      <c r="K26" s="11">
        <f t="shared" si="0"/>
        <v>2035</v>
      </c>
      <c r="L26" s="11">
        <f t="shared" si="1"/>
        <v>1665</v>
      </c>
    </row>
    <row r="27" spans="2:12" x14ac:dyDescent="0.2">
      <c r="B27" s="15" t="str">
        <f t="shared" si="2"/>
        <v>2024</v>
      </c>
      <c r="C27" s="11">
        <v>230</v>
      </c>
      <c r="D27" s="11" t="s">
        <v>126</v>
      </c>
      <c r="E27" s="11">
        <v>152</v>
      </c>
      <c r="F27" s="11">
        <v>271</v>
      </c>
      <c r="G27" s="11">
        <v>564</v>
      </c>
      <c r="H27" s="11">
        <v>1129</v>
      </c>
      <c r="I27" s="11">
        <v>1076</v>
      </c>
      <c r="J27" s="11">
        <v>1637</v>
      </c>
      <c r="K27" s="11">
        <f t="shared" si="0"/>
        <v>4829</v>
      </c>
      <c r="L27" s="11">
        <f t="shared" si="1"/>
        <v>3842</v>
      </c>
    </row>
    <row r="28" spans="2:12" x14ac:dyDescent="0.2">
      <c r="B28" s="15" t="str">
        <f t="shared" si="2"/>
        <v>2024</v>
      </c>
      <c r="C28" s="11">
        <v>240</v>
      </c>
      <c r="D28" s="11" t="s">
        <v>107</v>
      </c>
      <c r="E28" s="11">
        <v>262</v>
      </c>
      <c r="F28" s="11">
        <v>207</v>
      </c>
      <c r="G28" s="11">
        <v>603</v>
      </c>
      <c r="H28" s="11">
        <v>590</v>
      </c>
      <c r="I28" s="11">
        <v>550</v>
      </c>
      <c r="J28" s="11">
        <v>478</v>
      </c>
      <c r="K28" s="11">
        <f t="shared" si="0"/>
        <v>2690</v>
      </c>
      <c r="L28" s="11">
        <f t="shared" si="1"/>
        <v>1618</v>
      </c>
    </row>
    <row r="29" spans="2:12" x14ac:dyDescent="0.2">
      <c r="B29" s="15" t="str">
        <f t="shared" si="2"/>
        <v>2024</v>
      </c>
      <c r="C29" s="11">
        <v>250</v>
      </c>
      <c r="D29" s="11" t="s">
        <v>110</v>
      </c>
      <c r="E29" s="11">
        <v>221</v>
      </c>
      <c r="F29" s="11">
        <v>335</v>
      </c>
      <c r="G29" s="11">
        <v>761</v>
      </c>
      <c r="H29" s="11">
        <v>932</v>
      </c>
      <c r="I29" s="11">
        <v>1144</v>
      </c>
      <c r="J29" s="11">
        <v>681</v>
      </c>
      <c r="K29" s="11">
        <f t="shared" si="0"/>
        <v>4074</v>
      </c>
      <c r="L29" s="11">
        <f t="shared" si="1"/>
        <v>2757</v>
      </c>
    </row>
    <row r="30" spans="2:12" x14ac:dyDescent="0.2">
      <c r="B30" s="15" t="str">
        <f t="shared" si="2"/>
        <v>2024</v>
      </c>
      <c r="C30" s="11">
        <v>253</v>
      </c>
      <c r="D30" s="11" t="s">
        <v>9</v>
      </c>
      <c r="E30" s="11">
        <v>219</v>
      </c>
      <c r="F30" s="11">
        <v>459</v>
      </c>
      <c r="G30" s="11">
        <v>675</v>
      </c>
      <c r="H30" s="11">
        <v>979</v>
      </c>
      <c r="I30" s="11">
        <v>846</v>
      </c>
      <c r="J30" s="11">
        <v>597</v>
      </c>
      <c r="K30" s="11">
        <f t="shared" si="0"/>
        <v>3775</v>
      </c>
      <c r="L30" s="11">
        <f t="shared" si="1"/>
        <v>2422</v>
      </c>
    </row>
    <row r="31" spans="2:12" x14ac:dyDescent="0.2">
      <c r="B31" s="15" t="str">
        <f t="shared" si="2"/>
        <v>2024</v>
      </c>
      <c r="C31" s="11">
        <v>259</v>
      </c>
      <c r="D31" s="11" t="s">
        <v>13</v>
      </c>
      <c r="E31" s="11">
        <v>210</v>
      </c>
      <c r="F31" s="11">
        <v>350</v>
      </c>
      <c r="G31" s="11">
        <v>801</v>
      </c>
      <c r="H31" s="11">
        <v>1078</v>
      </c>
      <c r="I31" s="11">
        <v>1008</v>
      </c>
      <c r="J31" s="11">
        <v>1226</v>
      </c>
      <c r="K31" s="11">
        <f t="shared" si="0"/>
        <v>4673</v>
      </c>
      <c r="L31" s="11">
        <f t="shared" si="1"/>
        <v>3312</v>
      </c>
    </row>
    <row r="32" spans="2:12" x14ac:dyDescent="0.2">
      <c r="B32" s="15" t="str">
        <f t="shared" si="2"/>
        <v>2024</v>
      </c>
      <c r="C32" s="11">
        <v>260</v>
      </c>
      <c r="D32" s="11" t="s">
        <v>116</v>
      </c>
      <c r="E32" s="11">
        <v>177</v>
      </c>
      <c r="F32" s="11">
        <v>355</v>
      </c>
      <c r="G32" s="11">
        <v>531</v>
      </c>
      <c r="H32" s="11">
        <v>769</v>
      </c>
      <c r="I32" s="11">
        <v>684</v>
      </c>
      <c r="J32" s="11">
        <v>526</v>
      </c>
      <c r="K32" s="11">
        <f t="shared" si="0"/>
        <v>3042</v>
      </c>
      <c r="L32" s="11">
        <f t="shared" si="1"/>
        <v>1979</v>
      </c>
    </row>
    <row r="33" spans="2:12" x14ac:dyDescent="0.2">
      <c r="B33" s="15" t="str">
        <f t="shared" si="2"/>
        <v>2024</v>
      </c>
      <c r="C33" s="11">
        <v>265</v>
      </c>
      <c r="D33" s="11" t="s">
        <v>19</v>
      </c>
      <c r="E33" s="11">
        <v>285</v>
      </c>
      <c r="F33" s="11">
        <v>547</v>
      </c>
      <c r="G33" s="11">
        <v>1101</v>
      </c>
      <c r="H33" s="11">
        <v>1318</v>
      </c>
      <c r="I33" s="11">
        <v>1459</v>
      </c>
      <c r="J33" s="11">
        <v>1590</v>
      </c>
      <c r="K33" s="11">
        <f t="shared" si="0"/>
        <v>6300</v>
      </c>
      <c r="L33" s="11">
        <f t="shared" si="1"/>
        <v>4367</v>
      </c>
    </row>
    <row r="34" spans="2:12" x14ac:dyDescent="0.2">
      <c r="B34" s="15" t="str">
        <f t="shared" si="2"/>
        <v>2024</v>
      </c>
      <c r="C34" s="11">
        <v>269</v>
      </c>
      <c r="D34" s="11" t="s">
        <v>21</v>
      </c>
      <c r="E34" s="11">
        <v>75</v>
      </c>
      <c r="F34" s="11">
        <v>246</v>
      </c>
      <c r="G34" s="11">
        <v>292</v>
      </c>
      <c r="H34" s="11">
        <v>315</v>
      </c>
      <c r="I34" s="11">
        <v>220</v>
      </c>
      <c r="J34" s="11">
        <v>212</v>
      </c>
      <c r="K34" s="11">
        <f t="shared" si="0"/>
        <v>1360</v>
      </c>
      <c r="L34" s="11">
        <f t="shared" si="1"/>
        <v>747</v>
      </c>
    </row>
    <row r="35" spans="2:12" x14ac:dyDescent="0.2">
      <c r="B35" s="15" t="str">
        <f t="shared" si="2"/>
        <v>2024</v>
      </c>
      <c r="C35" s="11">
        <v>270</v>
      </c>
      <c r="D35" s="11" t="s">
        <v>115</v>
      </c>
      <c r="E35" s="11">
        <v>86</v>
      </c>
      <c r="F35" s="11">
        <v>230</v>
      </c>
      <c r="G35" s="11">
        <v>560</v>
      </c>
      <c r="H35" s="11">
        <v>687</v>
      </c>
      <c r="I35" s="11">
        <v>580</v>
      </c>
      <c r="J35" s="11">
        <v>638</v>
      </c>
      <c r="K35" s="11">
        <f t="shared" si="0"/>
        <v>2781</v>
      </c>
      <c r="L35" s="11">
        <f t="shared" si="1"/>
        <v>1905</v>
      </c>
    </row>
    <row r="36" spans="2:12" x14ac:dyDescent="0.2">
      <c r="B36" s="15" t="str">
        <f t="shared" si="2"/>
        <v>2024</v>
      </c>
      <c r="C36" s="11">
        <v>306</v>
      </c>
      <c r="D36" s="11" t="s">
        <v>17</v>
      </c>
      <c r="E36" s="11">
        <v>88</v>
      </c>
      <c r="F36" s="11">
        <v>300</v>
      </c>
      <c r="G36" s="11">
        <v>510</v>
      </c>
      <c r="H36" s="11">
        <v>506</v>
      </c>
      <c r="I36" s="11">
        <v>608</v>
      </c>
      <c r="J36" s="11">
        <v>448</v>
      </c>
      <c r="K36" s="11">
        <f t="shared" si="0"/>
        <v>2460</v>
      </c>
      <c r="L36" s="11">
        <f t="shared" si="1"/>
        <v>1562</v>
      </c>
    </row>
    <row r="37" spans="2:12" x14ac:dyDescent="0.2">
      <c r="B37" s="15" t="str">
        <f t="shared" si="2"/>
        <v>2024</v>
      </c>
      <c r="C37" s="11">
        <v>316</v>
      </c>
      <c r="D37" s="11" t="s">
        <v>11</v>
      </c>
      <c r="E37" s="11">
        <v>324</v>
      </c>
      <c r="F37" s="11">
        <v>776</v>
      </c>
      <c r="G37" s="11">
        <v>1136</v>
      </c>
      <c r="H37" s="11">
        <v>1282</v>
      </c>
      <c r="I37" s="11">
        <v>1320</v>
      </c>
      <c r="J37" s="11">
        <v>1432</v>
      </c>
      <c r="K37" s="11">
        <f t="shared" si="0"/>
        <v>6270</v>
      </c>
      <c r="L37" s="11">
        <f t="shared" si="1"/>
        <v>4034</v>
      </c>
    </row>
    <row r="38" spans="2:12" x14ac:dyDescent="0.2">
      <c r="B38" s="15" t="str">
        <f t="shared" si="2"/>
        <v>2024</v>
      </c>
      <c r="C38" s="11">
        <v>320</v>
      </c>
      <c r="D38" s="11" t="s">
        <v>8</v>
      </c>
      <c r="E38" s="11">
        <v>154</v>
      </c>
      <c r="F38" s="11">
        <v>210</v>
      </c>
      <c r="G38" s="11">
        <v>438</v>
      </c>
      <c r="H38" s="11">
        <v>429</v>
      </c>
      <c r="I38" s="11">
        <v>429</v>
      </c>
      <c r="J38" s="11">
        <v>678</v>
      </c>
      <c r="K38" s="11">
        <f t="shared" si="0"/>
        <v>2338</v>
      </c>
      <c r="L38" s="11">
        <f t="shared" si="1"/>
        <v>1536</v>
      </c>
    </row>
    <row r="39" spans="2:12" x14ac:dyDescent="0.2">
      <c r="B39" s="15" t="str">
        <f t="shared" si="2"/>
        <v>2024</v>
      </c>
      <c r="C39" s="11">
        <v>326</v>
      </c>
      <c r="D39" s="11" t="s">
        <v>12</v>
      </c>
      <c r="E39" s="11">
        <v>216</v>
      </c>
      <c r="F39" s="11">
        <v>527</v>
      </c>
      <c r="G39" s="11">
        <v>926</v>
      </c>
      <c r="H39" s="11">
        <v>1001</v>
      </c>
      <c r="I39" s="11">
        <v>712</v>
      </c>
      <c r="J39" s="11">
        <v>1031</v>
      </c>
      <c r="K39" s="11">
        <f t="shared" si="0"/>
        <v>4413</v>
      </c>
      <c r="L39" s="11">
        <f t="shared" si="1"/>
        <v>2744</v>
      </c>
    </row>
    <row r="40" spans="2:12" x14ac:dyDescent="0.2">
      <c r="B40" s="15" t="str">
        <f t="shared" si="2"/>
        <v>2024</v>
      </c>
      <c r="C40" s="11">
        <v>329</v>
      </c>
      <c r="D40" s="11" t="s">
        <v>18</v>
      </c>
      <c r="E40" s="11">
        <v>66</v>
      </c>
      <c r="F40" s="11">
        <v>182</v>
      </c>
      <c r="G40" s="11">
        <v>324</v>
      </c>
      <c r="H40" s="11">
        <v>350</v>
      </c>
      <c r="I40" s="11">
        <v>402</v>
      </c>
      <c r="J40" s="11">
        <v>426</v>
      </c>
      <c r="K40" s="11">
        <f t="shared" si="0"/>
        <v>1750</v>
      </c>
      <c r="L40" s="11">
        <f t="shared" si="1"/>
        <v>1178</v>
      </c>
    </row>
    <row r="41" spans="2:12" x14ac:dyDescent="0.2">
      <c r="B41" s="15" t="str">
        <f t="shared" si="2"/>
        <v>2024</v>
      </c>
      <c r="C41" s="11">
        <v>330</v>
      </c>
      <c r="D41" s="11" t="s">
        <v>20</v>
      </c>
      <c r="E41" s="11">
        <v>430</v>
      </c>
      <c r="F41" s="11">
        <v>767</v>
      </c>
      <c r="G41" s="11">
        <v>1632</v>
      </c>
      <c r="H41" s="11">
        <v>1628</v>
      </c>
      <c r="I41" s="11">
        <v>1649</v>
      </c>
      <c r="J41" s="11">
        <v>2111</v>
      </c>
      <c r="K41" s="11">
        <f t="shared" si="0"/>
        <v>8217</v>
      </c>
      <c r="L41" s="11">
        <f t="shared" si="1"/>
        <v>5388</v>
      </c>
    </row>
    <row r="42" spans="2:12" x14ac:dyDescent="0.2">
      <c r="B42" s="15" t="str">
        <f t="shared" si="2"/>
        <v>2024</v>
      </c>
      <c r="C42" s="11">
        <v>336</v>
      </c>
      <c r="D42" s="11" t="s">
        <v>23</v>
      </c>
      <c r="E42" s="11">
        <v>83</v>
      </c>
      <c r="F42" s="11">
        <v>255</v>
      </c>
      <c r="G42" s="11">
        <v>358</v>
      </c>
      <c r="H42" s="11">
        <v>464</v>
      </c>
      <c r="I42" s="11">
        <v>493</v>
      </c>
      <c r="J42" s="11">
        <v>560</v>
      </c>
      <c r="K42" s="11">
        <f t="shared" si="0"/>
        <v>2213</v>
      </c>
      <c r="L42" s="11">
        <f t="shared" si="1"/>
        <v>1517</v>
      </c>
    </row>
    <row r="43" spans="2:12" x14ac:dyDescent="0.2">
      <c r="B43" s="15" t="str">
        <f t="shared" si="2"/>
        <v>2024</v>
      </c>
      <c r="C43" s="11">
        <v>340</v>
      </c>
      <c r="D43" s="11" t="s">
        <v>22</v>
      </c>
      <c r="E43" s="11">
        <v>256</v>
      </c>
      <c r="F43" s="11">
        <v>270</v>
      </c>
      <c r="G43" s="11">
        <v>417</v>
      </c>
      <c r="H43" s="11">
        <v>660</v>
      </c>
      <c r="I43" s="11">
        <v>542</v>
      </c>
      <c r="J43" s="11">
        <v>543</v>
      </c>
      <c r="K43" s="11">
        <f t="shared" si="0"/>
        <v>2688</v>
      </c>
      <c r="L43" s="11">
        <f t="shared" si="1"/>
        <v>1745</v>
      </c>
    </row>
    <row r="44" spans="2:12" x14ac:dyDescent="0.2">
      <c r="B44" s="15" t="str">
        <f t="shared" si="2"/>
        <v>2024</v>
      </c>
      <c r="C44" s="11">
        <v>350</v>
      </c>
      <c r="D44" s="11" t="s">
        <v>14</v>
      </c>
      <c r="E44" s="11">
        <v>67</v>
      </c>
      <c r="F44" s="11">
        <v>293</v>
      </c>
      <c r="G44" s="11">
        <v>277</v>
      </c>
      <c r="H44" s="11">
        <v>357</v>
      </c>
      <c r="I44" s="11">
        <v>440</v>
      </c>
      <c r="J44" s="11">
        <v>492</v>
      </c>
      <c r="K44" s="11">
        <f t="shared" si="0"/>
        <v>1926</v>
      </c>
      <c r="L44" s="11">
        <f t="shared" si="1"/>
        <v>1289</v>
      </c>
    </row>
    <row r="45" spans="2:12" x14ac:dyDescent="0.2">
      <c r="B45" s="15" t="str">
        <f t="shared" si="2"/>
        <v>2024</v>
      </c>
      <c r="C45" s="11">
        <v>360</v>
      </c>
      <c r="D45" s="11" t="s">
        <v>15</v>
      </c>
      <c r="E45" s="11">
        <v>128</v>
      </c>
      <c r="F45" s="11">
        <v>306</v>
      </c>
      <c r="G45" s="11">
        <v>530</v>
      </c>
      <c r="H45" s="11">
        <v>732</v>
      </c>
      <c r="I45" s="11">
        <v>670</v>
      </c>
      <c r="J45" s="11">
        <v>860</v>
      </c>
      <c r="K45" s="11">
        <f t="shared" si="0"/>
        <v>3226</v>
      </c>
      <c r="L45" s="11">
        <f t="shared" si="1"/>
        <v>2262</v>
      </c>
    </row>
    <row r="46" spans="2:12" x14ac:dyDescent="0.2">
      <c r="B46" s="15" t="str">
        <f t="shared" si="2"/>
        <v>2024</v>
      </c>
      <c r="C46" s="11">
        <v>370</v>
      </c>
      <c r="D46" s="11" t="s">
        <v>16</v>
      </c>
      <c r="E46" s="11">
        <v>299</v>
      </c>
      <c r="F46" s="11">
        <v>604</v>
      </c>
      <c r="G46" s="11">
        <v>1357</v>
      </c>
      <c r="H46" s="11">
        <v>1312</v>
      </c>
      <c r="I46" s="11">
        <v>1446</v>
      </c>
      <c r="J46" s="11">
        <v>1290</v>
      </c>
      <c r="K46" s="11">
        <f t="shared" si="0"/>
        <v>6308</v>
      </c>
      <c r="L46" s="11">
        <f t="shared" si="1"/>
        <v>4048</v>
      </c>
    </row>
    <row r="47" spans="2:12" x14ac:dyDescent="0.2">
      <c r="B47" s="15" t="str">
        <f t="shared" si="2"/>
        <v>2024</v>
      </c>
      <c r="C47" s="11">
        <v>376</v>
      </c>
      <c r="D47" s="11" t="s">
        <v>10</v>
      </c>
      <c r="E47" s="11">
        <v>169</v>
      </c>
      <c r="F47" s="11">
        <v>438</v>
      </c>
      <c r="G47" s="11">
        <v>886</v>
      </c>
      <c r="H47" s="11">
        <v>967</v>
      </c>
      <c r="I47" s="11">
        <v>828</v>
      </c>
      <c r="J47" s="11">
        <v>1129</v>
      </c>
      <c r="K47" s="11">
        <f t="shared" si="0"/>
        <v>4417</v>
      </c>
      <c r="L47" s="11">
        <f t="shared" si="1"/>
        <v>2924</v>
      </c>
    </row>
    <row r="48" spans="2:12" x14ac:dyDescent="0.2">
      <c r="B48" s="15" t="str">
        <f t="shared" si="2"/>
        <v>2024</v>
      </c>
      <c r="C48" s="11">
        <v>390</v>
      </c>
      <c r="D48" s="11" t="s">
        <v>24</v>
      </c>
      <c r="E48" s="11">
        <v>164</v>
      </c>
      <c r="F48" s="11">
        <v>254</v>
      </c>
      <c r="G48" s="11">
        <v>470</v>
      </c>
      <c r="H48" s="11">
        <v>596</v>
      </c>
      <c r="I48" s="11">
        <v>431</v>
      </c>
      <c r="J48" s="11">
        <v>624</v>
      </c>
      <c r="K48" s="11">
        <f t="shared" si="0"/>
        <v>2539</v>
      </c>
      <c r="L48" s="11">
        <f t="shared" si="1"/>
        <v>1651</v>
      </c>
    </row>
    <row r="49" spans="2:12" x14ac:dyDescent="0.2">
      <c r="B49" s="15" t="str">
        <f t="shared" si="2"/>
        <v>2024</v>
      </c>
      <c r="C49" s="11">
        <v>400</v>
      </c>
      <c r="D49" s="11" t="s">
        <v>104</v>
      </c>
      <c r="E49" s="11">
        <v>136</v>
      </c>
      <c r="F49" s="11">
        <v>218</v>
      </c>
      <c r="G49" s="11">
        <v>560</v>
      </c>
      <c r="H49" s="11">
        <v>512</v>
      </c>
      <c r="I49" s="11">
        <v>564</v>
      </c>
      <c r="J49" s="11">
        <v>516</v>
      </c>
      <c r="K49" s="11">
        <f t="shared" si="0"/>
        <v>2506</v>
      </c>
      <c r="L49" s="11">
        <f t="shared" si="1"/>
        <v>1592</v>
      </c>
    </row>
    <row r="50" spans="2:12" x14ac:dyDescent="0.2">
      <c r="B50" s="15" t="str">
        <f t="shared" si="2"/>
        <v>2024</v>
      </c>
      <c r="C50" s="11">
        <v>410</v>
      </c>
      <c r="D50" s="11" t="s">
        <v>88</v>
      </c>
      <c r="E50" s="11">
        <v>133</v>
      </c>
      <c r="F50" s="11">
        <v>172</v>
      </c>
      <c r="G50" s="11">
        <v>399</v>
      </c>
      <c r="H50" s="11">
        <v>515</v>
      </c>
      <c r="I50" s="11">
        <v>599</v>
      </c>
      <c r="J50" s="11">
        <v>599</v>
      </c>
      <c r="K50" s="11">
        <f t="shared" si="0"/>
        <v>2417</v>
      </c>
      <c r="L50" s="11">
        <f t="shared" si="1"/>
        <v>1713</v>
      </c>
    </row>
    <row r="51" spans="2:12" x14ac:dyDescent="0.2">
      <c r="B51" s="15" t="str">
        <f t="shared" si="2"/>
        <v>2024</v>
      </c>
      <c r="C51" s="11">
        <v>420</v>
      </c>
      <c r="D51" s="11" t="s">
        <v>78</v>
      </c>
      <c r="E51" s="11">
        <v>158</v>
      </c>
      <c r="F51" s="11">
        <v>307</v>
      </c>
      <c r="G51" s="11">
        <v>361</v>
      </c>
      <c r="H51" s="11">
        <v>356</v>
      </c>
      <c r="I51" s="11">
        <v>403</v>
      </c>
      <c r="J51" s="11">
        <v>420</v>
      </c>
      <c r="K51" s="11">
        <f t="shared" si="0"/>
        <v>2005</v>
      </c>
      <c r="L51" s="11">
        <f t="shared" si="1"/>
        <v>1179</v>
      </c>
    </row>
    <row r="52" spans="2:12" x14ac:dyDescent="0.2">
      <c r="B52" s="15" t="str">
        <f t="shared" si="2"/>
        <v>2024</v>
      </c>
      <c r="C52" s="11">
        <v>430</v>
      </c>
      <c r="D52" s="11" t="s">
        <v>83</v>
      </c>
      <c r="E52" s="11">
        <v>261</v>
      </c>
      <c r="F52" s="11">
        <v>351</v>
      </c>
      <c r="G52" s="11">
        <v>455</v>
      </c>
      <c r="H52" s="11">
        <v>575</v>
      </c>
      <c r="I52" s="11">
        <v>645</v>
      </c>
      <c r="J52" s="11">
        <v>1063</v>
      </c>
      <c r="K52" s="11">
        <f t="shared" si="0"/>
        <v>3350</v>
      </c>
      <c r="L52" s="11">
        <f t="shared" si="1"/>
        <v>2283</v>
      </c>
    </row>
    <row r="53" spans="2:12" x14ac:dyDescent="0.2">
      <c r="B53" s="15" t="str">
        <f t="shared" si="2"/>
        <v>2024</v>
      </c>
      <c r="C53" s="11">
        <v>440</v>
      </c>
      <c r="D53" s="11" t="s">
        <v>85</v>
      </c>
      <c r="E53" s="11">
        <v>40</v>
      </c>
      <c r="F53" s="11">
        <v>120</v>
      </c>
      <c r="G53" s="11">
        <v>190</v>
      </c>
      <c r="H53" s="11">
        <v>278</v>
      </c>
      <c r="I53" s="11">
        <v>264</v>
      </c>
      <c r="J53" s="11">
        <v>274</v>
      </c>
      <c r="K53" s="11">
        <f t="shared" si="0"/>
        <v>1166</v>
      </c>
      <c r="L53" s="11">
        <f t="shared" si="1"/>
        <v>816</v>
      </c>
    </row>
    <row r="54" spans="2:12" x14ac:dyDescent="0.2">
      <c r="B54" s="15" t="str">
        <f t="shared" si="2"/>
        <v>2024</v>
      </c>
      <c r="C54" s="11">
        <v>450</v>
      </c>
      <c r="D54" s="11" t="s">
        <v>90</v>
      </c>
      <c r="E54" s="11">
        <v>174</v>
      </c>
      <c r="F54" s="11">
        <v>249</v>
      </c>
      <c r="G54" s="11">
        <v>496</v>
      </c>
      <c r="H54" s="11">
        <v>768</v>
      </c>
      <c r="I54" s="11">
        <v>546</v>
      </c>
      <c r="J54" s="11">
        <v>786</v>
      </c>
      <c r="K54" s="11">
        <f t="shared" si="0"/>
        <v>3019</v>
      </c>
      <c r="L54" s="11">
        <f t="shared" si="1"/>
        <v>2100</v>
      </c>
    </row>
    <row r="55" spans="2:12" x14ac:dyDescent="0.2">
      <c r="B55" s="15" t="str">
        <f t="shared" si="2"/>
        <v>2024</v>
      </c>
      <c r="C55" s="11">
        <v>461</v>
      </c>
      <c r="D55" s="11" t="s">
        <v>91</v>
      </c>
      <c r="E55" s="11">
        <v>701</v>
      </c>
      <c r="F55" s="11">
        <v>1197</v>
      </c>
      <c r="G55" s="11">
        <v>2047</v>
      </c>
      <c r="H55" s="11">
        <v>2351</v>
      </c>
      <c r="I55" s="11">
        <v>2597</v>
      </c>
      <c r="J55" s="11">
        <v>2625</v>
      </c>
      <c r="K55" s="11">
        <f t="shared" si="0"/>
        <v>11518</v>
      </c>
      <c r="L55" s="11">
        <f t="shared" si="1"/>
        <v>7573</v>
      </c>
    </row>
    <row r="56" spans="2:12" x14ac:dyDescent="0.2">
      <c r="B56" s="15" t="str">
        <f t="shared" si="2"/>
        <v>2024</v>
      </c>
      <c r="C56" s="11">
        <v>479</v>
      </c>
      <c r="D56" s="11" t="s">
        <v>92</v>
      </c>
      <c r="E56" s="11">
        <v>276</v>
      </c>
      <c r="F56" s="11">
        <v>336</v>
      </c>
      <c r="G56" s="11">
        <v>887</v>
      </c>
      <c r="H56" s="11">
        <v>1057</v>
      </c>
      <c r="I56" s="11">
        <v>919</v>
      </c>
      <c r="J56" s="11">
        <v>1201</v>
      </c>
      <c r="K56" s="11">
        <f t="shared" si="0"/>
        <v>4676</v>
      </c>
      <c r="L56" s="11">
        <f t="shared" si="1"/>
        <v>3177</v>
      </c>
    </row>
    <row r="57" spans="2:12" x14ac:dyDescent="0.2">
      <c r="B57" s="15" t="str">
        <f t="shared" si="2"/>
        <v>2024</v>
      </c>
      <c r="C57" s="11">
        <v>480</v>
      </c>
      <c r="D57" s="11" t="s">
        <v>137</v>
      </c>
      <c r="E57" s="11">
        <v>205</v>
      </c>
      <c r="F57" s="11">
        <v>314</v>
      </c>
      <c r="G57" s="11">
        <v>457</v>
      </c>
      <c r="H57" s="11">
        <v>633</v>
      </c>
      <c r="I57" s="11">
        <v>435</v>
      </c>
      <c r="J57" s="11">
        <v>632</v>
      </c>
      <c r="K57" s="11">
        <f t="shared" si="0"/>
        <v>2676</v>
      </c>
      <c r="L57" s="11">
        <f t="shared" si="1"/>
        <v>1700</v>
      </c>
    </row>
    <row r="58" spans="2:12" x14ac:dyDescent="0.2">
      <c r="B58" s="15" t="str">
        <f t="shared" si="2"/>
        <v>2024</v>
      </c>
      <c r="C58" s="11">
        <v>482</v>
      </c>
      <c r="D58" s="11" t="s">
        <v>87</v>
      </c>
      <c r="E58" s="11">
        <v>52</v>
      </c>
      <c r="F58" s="11">
        <v>78</v>
      </c>
      <c r="G58" s="11">
        <v>265</v>
      </c>
      <c r="H58" s="11">
        <v>227</v>
      </c>
      <c r="I58" s="11">
        <v>176</v>
      </c>
      <c r="J58" s="11">
        <v>255</v>
      </c>
      <c r="K58" s="11">
        <f t="shared" si="0"/>
        <v>1053</v>
      </c>
      <c r="L58" s="11">
        <f t="shared" si="1"/>
        <v>658</v>
      </c>
    </row>
    <row r="59" spans="2:12" x14ac:dyDescent="0.2">
      <c r="B59" s="15" t="str">
        <f t="shared" si="2"/>
        <v>2024</v>
      </c>
      <c r="C59" s="11">
        <v>492</v>
      </c>
      <c r="D59" s="11" t="s">
        <v>98</v>
      </c>
      <c r="E59" s="11">
        <v>47</v>
      </c>
      <c r="F59" s="11">
        <v>81</v>
      </c>
      <c r="G59" s="11">
        <v>65</v>
      </c>
      <c r="H59" s="11">
        <v>88</v>
      </c>
      <c r="I59" s="11">
        <v>242</v>
      </c>
      <c r="J59" s="11">
        <v>139</v>
      </c>
      <c r="K59" s="11">
        <f t="shared" si="0"/>
        <v>662</v>
      </c>
      <c r="L59" s="11">
        <f t="shared" si="1"/>
        <v>469</v>
      </c>
    </row>
    <row r="60" spans="2:12" x14ac:dyDescent="0.2">
      <c r="B60" s="15" t="str">
        <f t="shared" si="2"/>
        <v>2024</v>
      </c>
      <c r="C60" s="11">
        <v>510</v>
      </c>
      <c r="D60" s="11" t="s">
        <v>84</v>
      </c>
      <c r="E60" s="11">
        <v>201</v>
      </c>
      <c r="F60" s="11">
        <v>363</v>
      </c>
      <c r="G60" s="11">
        <v>571</v>
      </c>
      <c r="H60" s="11">
        <v>715</v>
      </c>
      <c r="I60" s="11">
        <v>1002</v>
      </c>
      <c r="J60" s="11">
        <v>866</v>
      </c>
      <c r="K60" s="11">
        <f t="shared" si="0"/>
        <v>3718</v>
      </c>
      <c r="L60" s="11">
        <f t="shared" si="1"/>
        <v>2583</v>
      </c>
    </row>
    <row r="61" spans="2:12" x14ac:dyDescent="0.2">
      <c r="B61" s="15" t="str">
        <f t="shared" si="2"/>
        <v>2024</v>
      </c>
      <c r="C61" s="11">
        <v>530</v>
      </c>
      <c r="D61" s="11" t="s">
        <v>79</v>
      </c>
      <c r="E61" s="11">
        <v>77</v>
      </c>
      <c r="F61" s="11">
        <v>185</v>
      </c>
      <c r="G61" s="11">
        <v>265</v>
      </c>
      <c r="H61" s="11">
        <v>454</v>
      </c>
      <c r="I61" s="11">
        <v>300</v>
      </c>
      <c r="J61" s="11">
        <v>294</v>
      </c>
      <c r="K61" s="11">
        <f t="shared" si="0"/>
        <v>1575</v>
      </c>
      <c r="L61" s="11">
        <f t="shared" si="1"/>
        <v>1048</v>
      </c>
    </row>
    <row r="62" spans="2:12" x14ac:dyDescent="0.2">
      <c r="B62" s="15" t="str">
        <f t="shared" si="2"/>
        <v>2024</v>
      </c>
      <c r="C62" s="11">
        <v>540</v>
      </c>
      <c r="D62" s="11" t="s">
        <v>93</v>
      </c>
      <c r="E62" s="11">
        <v>201</v>
      </c>
      <c r="F62" s="11">
        <v>340</v>
      </c>
      <c r="G62" s="11">
        <v>631</v>
      </c>
      <c r="H62" s="11">
        <v>952</v>
      </c>
      <c r="I62" s="11">
        <v>828</v>
      </c>
      <c r="J62" s="11">
        <v>1077</v>
      </c>
      <c r="K62" s="11">
        <f t="shared" si="0"/>
        <v>4029</v>
      </c>
      <c r="L62" s="11">
        <f t="shared" si="1"/>
        <v>2857</v>
      </c>
    </row>
    <row r="63" spans="2:12" x14ac:dyDescent="0.2">
      <c r="B63" s="15" t="str">
        <f t="shared" si="2"/>
        <v>2024</v>
      </c>
      <c r="C63" s="11">
        <v>550</v>
      </c>
      <c r="D63" s="11" t="s">
        <v>94</v>
      </c>
      <c r="E63" s="11">
        <v>169</v>
      </c>
      <c r="F63" s="11">
        <v>254</v>
      </c>
      <c r="G63" s="11">
        <v>419</v>
      </c>
      <c r="H63" s="11">
        <v>566</v>
      </c>
      <c r="I63" s="11">
        <v>561</v>
      </c>
      <c r="J63" s="11">
        <v>604</v>
      </c>
      <c r="K63" s="11">
        <f t="shared" si="0"/>
        <v>2573</v>
      </c>
      <c r="L63" s="11">
        <f t="shared" si="1"/>
        <v>1731</v>
      </c>
    </row>
    <row r="64" spans="2:12" x14ac:dyDescent="0.2">
      <c r="B64" s="15" t="str">
        <f t="shared" si="2"/>
        <v>2024</v>
      </c>
      <c r="C64" s="11">
        <v>561</v>
      </c>
      <c r="D64" s="11" t="s">
        <v>80</v>
      </c>
      <c r="E64" s="11">
        <v>616</v>
      </c>
      <c r="F64" s="11">
        <v>985</v>
      </c>
      <c r="G64" s="11">
        <v>1545</v>
      </c>
      <c r="H64" s="11">
        <v>1828</v>
      </c>
      <c r="I64" s="11">
        <v>1852</v>
      </c>
      <c r="J64" s="11">
        <v>1903</v>
      </c>
      <c r="K64" s="11">
        <f t="shared" si="0"/>
        <v>8729</v>
      </c>
      <c r="L64" s="11">
        <f t="shared" si="1"/>
        <v>5583</v>
      </c>
    </row>
    <row r="65" spans="2:12" x14ac:dyDescent="0.2">
      <c r="B65" s="15" t="str">
        <f t="shared" si="2"/>
        <v>2024</v>
      </c>
      <c r="C65" s="11">
        <v>563</v>
      </c>
      <c r="D65" s="11" t="s">
        <v>81</v>
      </c>
      <c r="E65" s="11">
        <v>8</v>
      </c>
      <c r="F65" s="11">
        <v>26</v>
      </c>
      <c r="G65" s="11">
        <v>48</v>
      </c>
      <c r="H65" s="11">
        <v>63</v>
      </c>
      <c r="I65" s="11">
        <v>25</v>
      </c>
      <c r="J65" s="11">
        <v>27</v>
      </c>
      <c r="K65" s="11">
        <f t="shared" si="0"/>
        <v>197</v>
      </c>
      <c r="L65" s="11">
        <f t="shared" si="1"/>
        <v>115</v>
      </c>
    </row>
    <row r="66" spans="2:12" x14ac:dyDescent="0.2">
      <c r="B66" s="15" t="str">
        <f t="shared" si="2"/>
        <v>2024</v>
      </c>
      <c r="C66" s="11">
        <v>573</v>
      </c>
      <c r="D66" s="11" t="s">
        <v>95</v>
      </c>
      <c r="E66" s="11">
        <v>122</v>
      </c>
      <c r="F66" s="11">
        <v>333</v>
      </c>
      <c r="G66" s="11">
        <v>428</v>
      </c>
      <c r="H66" s="11">
        <v>599</v>
      </c>
      <c r="I66" s="11">
        <v>600</v>
      </c>
      <c r="J66" s="11">
        <v>735</v>
      </c>
      <c r="K66" s="11">
        <f t="shared" si="0"/>
        <v>2817</v>
      </c>
      <c r="L66" s="11">
        <f t="shared" si="1"/>
        <v>1934</v>
      </c>
    </row>
    <row r="67" spans="2:12" x14ac:dyDescent="0.2">
      <c r="B67" s="15" t="str">
        <f t="shared" si="2"/>
        <v>2024</v>
      </c>
      <c r="C67" s="11">
        <v>575</v>
      </c>
      <c r="D67" s="11" t="s">
        <v>96</v>
      </c>
      <c r="E67" s="11">
        <v>70</v>
      </c>
      <c r="F67" s="11">
        <v>321</v>
      </c>
      <c r="G67" s="11">
        <v>353</v>
      </c>
      <c r="H67" s="11">
        <v>481</v>
      </c>
      <c r="I67" s="11">
        <v>505</v>
      </c>
      <c r="J67" s="11">
        <v>698</v>
      </c>
      <c r="K67" s="11">
        <f t="shared" si="0"/>
        <v>2428</v>
      </c>
      <c r="L67" s="11">
        <f t="shared" si="1"/>
        <v>1684</v>
      </c>
    </row>
    <row r="68" spans="2:12" x14ac:dyDescent="0.2">
      <c r="B68" s="15" t="str">
        <f t="shared" si="2"/>
        <v>2024</v>
      </c>
      <c r="C68" s="11">
        <v>580</v>
      </c>
      <c r="D68" s="11" t="s">
        <v>99</v>
      </c>
      <c r="E68" s="11">
        <v>180</v>
      </c>
      <c r="F68" s="11">
        <v>443</v>
      </c>
      <c r="G68" s="11">
        <v>674</v>
      </c>
      <c r="H68" s="11">
        <v>858</v>
      </c>
      <c r="I68" s="11">
        <v>968</v>
      </c>
      <c r="J68" s="11">
        <v>889</v>
      </c>
      <c r="K68" s="11">
        <f t="shared" si="0"/>
        <v>4012</v>
      </c>
      <c r="L68" s="11">
        <f t="shared" si="1"/>
        <v>2715</v>
      </c>
    </row>
    <row r="69" spans="2:12" x14ac:dyDescent="0.2">
      <c r="B69" s="15" t="str">
        <f t="shared" si="2"/>
        <v>2024</v>
      </c>
      <c r="C69" s="11">
        <v>607</v>
      </c>
      <c r="D69" s="11" t="s">
        <v>82</v>
      </c>
      <c r="E69" s="11">
        <v>172</v>
      </c>
      <c r="F69" s="11">
        <v>389</v>
      </c>
      <c r="G69" s="11">
        <v>838</v>
      </c>
      <c r="H69" s="11">
        <v>806</v>
      </c>
      <c r="I69" s="11">
        <v>831</v>
      </c>
      <c r="J69" s="11">
        <v>813</v>
      </c>
      <c r="K69" s="11">
        <f t="shared" ref="K69:K101" si="3">SUM(E69:J69)</f>
        <v>3849</v>
      </c>
      <c r="L69" s="11">
        <f t="shared" ref="L69:L101" si="4">SUM(H69:J69)</f>
        <v>2450</v>
      </c>
    </row>
    <row r="70" spans="2:12" x14ac:dyDescent="0.2">
      <c r="B70" s="15" t="str">
        <f t="shared" ref="B70:B101" si="5">B69</f>
        <v>2024</v>
      </c>
      <c r="C70" s="11">
        <v>615</v>
      </c>
      <c r="D70" s="11" t="s">
        <v>62</v>
      </c>
      <c r="E70" s="11">
        <v>380</v>
      </c>
      <c r="F70" s="11">
        <v>936</v>
      </c>
      <c r="G70" s="11">
        <v>1235</v>
      </c>
      <c r="H70" s="11">
        <v>1472</v>
      </c>
      <c r="I70" s="11">
        <v>1452</v>
      </c>
      <c r="J70" s="11">
        <v>1660</v>
      </c>
      <c r="K70" s="11">
        <f t="shared" si="3"/>
        <v>7135</v>
      </c>
      <c r="L70" s="11">
        <f t="shared" si="4"/>
        <v>4584</v>
      </c>
    </row>
    <row r="71" spans="2:12" x14ac:dyDescent="0.2">
      <c r="B71" s="15" t="str">
        <f t="shared" si="5"/>
        <v>2024</v>
      </c>
      <c r="C71" s="11">
        <v>621</v>
      </c>
      <c r="D71" s="11" t="s">
        <v>86</v>
      </c>
      <c r="E71" s="11">
        <v>391</v>
      </c>
      <c r="F71" s="11">
        <v>726</v>
      </c>
      <c r="G71" s="11">
        <v>1039</v>
      </c>
      <c r="H71" s="11">
        <v>1127</v>
      </c>
      <c r="I71" s="11">
        <v>1410</v>
      </c>
      <c r="J71" s="11">
        <v>1203</v>
      </c>
      <c r="K71" s="11">
        <f t="shared" si="3"/>
        <v>5896</v>
      </c>
      <c r="L71" s="11">
        <f t="shared" si="4"/>
        <v>3740</v>
      </c>
    </row>
    <row r="72" spans="2:12" x14ac:dyDescent="0.2">
      <c r="B72" s="15" t="str">
        <f t="shared" si="5"/>
        <v>2024</v>
      </c>
      <c r="C72" s="11">
        <v>630</v>
      </c>
      <c r="D72" s="11" t="s">
        <v>97</v>
      </c>
      <c r="E72" s="11">
        <v>362</v>
      </c>
      <c r="F72" s="11">
        <v>776</v>
      </c>
      <c r="G72" s="11">
        <v>959</v>
      </c>
      <c r="H72" s="11">
        <v>1240</v>
      </c>
      <c r="I72" s="11">
        <v>1279</v>
      </c>
      <c r="J72" s="11">
        <v>1195</v>
      </c>
      <c r="K72" s="11">
        <f t="shared" si="3"/>
        <v>5811</v>
      </c>
      <c r="L72" s="11">
        <f t="shared" si="4"/>
        <v>3714</v>
      </c>
    </row>
    <row r="73" spans="2:12" x14ac:dyDescent="0.2">
      <c r="B73" s="15" t="str">
        <f t="shared" si="5"/>
        <v>2024</v>
      </c>
      <c r="C73" s="11">
        <v>657</v>
      </c>
      <c r="D73" s="11" t="s">
        <v>60</v>
      </c>
      <c r="E73" s="11">
        <v>382</v>
      </c>
      <c r="F73" s="11">
        <v>683</v>
      </c>
      <c r="G73" s="11">
        <v>1057</v>
      </c>
      <c r="H73" s="11">
        <v>1138</v>
      </c>
      <c r="I73" s="11">
        <v>1157</v>
      </c>
      <c r="J73" s="11">
        <v>1240</v>
      </c>
      <c r="K73" s="11">
        <f t="shared" si="3"/>
        <v>5657</v>
      </c>
      <c r="L73" s="11">
        <f t="shared" si="4"/>
        <v>3535</v>
      </c>
    </row>
    <row r="74" spans="2:12" x14ac:dyDescent="0.2">
      <c r="B74" s="15" t="str">
        <f t="shared" si="5"/>
        <v>2024</v>
      </c>
      <c r="C74" s="11">
        <v>661</v>
      </c>
      <c r="D74" s="11" t="s">
        <v>61</v>
      </c>
      <c r="E74" s="11">
        <v>124</v>
      </c>
      <c r="F74" s="11">
        <v>247</v>
      </c>
      <c r="G74" s="11">
        <v>455</v>
      </c>
      <c r="H74" s="11">
        <v>660</v>
      </c>
      <c r="I74" s="11">
        <v>591</v>
      </c>
      <c r="J74" s="11">
        <v>594</v>
      </c>
      <c r="K74" s="11">
        <f t="shared" si="3"/>
        <v>2671</v>
      </c>
      <c r="L74" s="11">
        <f t="shared" si="4"/>
        <v>1845</v>
      </c>
    </row>
    <row r="75" spans="2:12" x14ac:dyDescent="0.2">
      <c r="B75" s="15" t="str">
        <f t="shared" si="5"/>
        <v>2024</v>
      </c>
      <c r="C75" s="11">
        <v>665</v>
      </c>
      <c r="D75" s="11" t="s">
        <v>64</v>
      </c>
      <c r="E75" s="11">
        <v>71</v>
      </c>
      <c r="F75" s="11">
        <v>211</v>
      </c>
      <c r="G75" s="11">
        <v>278</v>
      </c>
      <c r="H75" s="11">
        <v>231</v>
      </c>
      <c r="I75" s="11">
        <v>271</v>
      </c>
      <c r="J75" s="11">
        <v>285</v>
      </c>
      <c r="K75" s="11">
        <f t="shared" si="3"/>
        <v>1347</v>
      </c>
      <c r="L75" s="11">
        <f t="shared" si="4"/>
        <v>787</v>
      </c>
    </row>
    <row r="76" spans="2:12" x14ac:dyDescent="0.2">
      <c r="B76" s="15" t="str">
        <f t="shared" si="5"/>
        <v>2024</v>
      </c>
      <c r="C76" s="11">
        <v>671</v>
      </c>
      <c r="D76" s="11" t="s">
        <v>73</v>
      </c>
      <c r="E76" s="11">
        <v>46</v>
      </c>
      <c r="F76" s="11">
        <v>227</v>
      </c>
      <c r="G76" s="11">
        <v>375</v>
      </c>
      <c r="H76" s="11">
        <v>410</v>
      </c>
      <c r="I76" s="11">
        <v>348</v>
      </c>
      <c r="J76" s="11">
        <v>371</v>
      </c>
      <c r="K76" s="11">
        <f t="shared" si="3"/>
        <v>1777</v>
      </c>
      <c r="L76" s="11">
        <f t="shared" si="4"/>
        <v>1129</v>
      </c>
    </row>
    <row r="77" spans="2:12" x14ac:dyDescent="0.2">
      <c r="B77" s="15" t="str">
        <f t="shared" si="5"/>
        <v>2024</v>
      </c>
      <c r="C77" s="11">
        <v>706</v>
      </c>
      <c r="D77" s="11" t="s">
        <v>74</v>
      </c>
      <c r="E77" s="11">
        <v>107</v>
      </c>
      <c r="F77" s="11">
        <v>254</v>
      </c>
      <c r="G77" s="11">
        <v>646</v>
      </c>
      <c r="H77" s="11">
        <v>794</v>
      </c>
      <c r="I77" s="11">
        <v>948</v>
      </c>
      <c r="J77" s="11">
        <v>996</v>
      </c>
      <c r="K77" s="11">
        <f t="shared" si="3"/>
        <v>3745</v>
      </c>
      <c r="L77" s="11">
        <f t="shared" si="4"/>
        <v>2738</v>
      </c>
    </row>
    <row r="78" spans="2:12" x14ac:dyDescent="0.2">
      <c r="B78" s="15" t="str">
        <f t="shared" si="5"/>
        <v>2024</v>
      </c>
      <c r="C78" s="11">
        <v>707</v>
      </c>
      <c r="D78" s="11" t="s">
        <v>65</v>
      </c>
      <c r="E78" s="11">
        <v>169</v>
      </c>
      <c r="F78" s="11">
        <v>307</v>
      </c>
      <c r="G78" s="11">
        <v>457</v>
      </c>
      <c r="H78" s="11">
        <v>626</v>
      </c>
      <c r="I78" s="11">
        <v>518</v>
      </c>
      <c r="J78" s="11">
        <v>657</v>
      </c>
      <c r="K78" s="11">
        <f t="shared" si="3"/>
        <v>2734</v>
      </c>
      <c r="L78" s="11">
        <f t="shared" si="4"/>
        <v>1801</v>
      </c>
    </row>
    <row r="79" spans="2:12" x14ac:dyDescent="0.2">
      <c r="B79" s="15" t="str">
        <f t="shared" si="5"/>
        <v>2024</v>
      </c>
      <c r="C79" s="11">
        <v>710</v>
      </c>
      <c r="D79" s="11" t="s">
        <v>58</v>
      </c>
      <c r="E79" s="11">
        <v>61</v>
      </c>
      <c r="F79" s="11">
        <v>234</v>
      </c>
      <c r="G79" s="11">
        <v>490</v>
      </c>
      <c r="H79" s="11">
        <v>511</v>
      </c>
      <c r="I79" s="11">
        <v>531</v>
      </c>
      <c r="J79" s="11">
        <v>443</v>
      </c>
      <c r="K79" s="11">
        <f t="shared" si="3"/>
        <v>2270</v>
      </c>
      <c r="L79" s="11">
        <f t="shared" si="4"/>
        <v>1485</v>
      </c>
    </row>
    <row r="80" spans="2:12" x14ac:dyDescent="0.2">
      <c r="B80" s="15" t="str">
        <f t="shared" si="5"/>
        <v>2024</v>
      </c>
      <c r="C80" s="11">
        <v>727</v>
      </c>
      <c r="D80" s="11" t="s">
        <v>66</v>
      </c>
      <c r="E80" s="11">
        <v>25</v>
      </c>
      <c r="F80" s="11">
        <v>120</v>
      </c>
      <c r="G80" s="11">
        <v>266</v>
      </c>
      <c r="H80" s="11">
        <v>406</v>
      </c>
      <c r="I80" s="11">
        <v>466</v>
      </c>
      <c r="J80" s="11">
        <v>501</v>
      </c>
      <c r="K80" s="11">
        <f t="shared" si="3"/>
        <v>1784</v>
      </c>
      <c r="L80" s="11">
        <f t="shared" si="4"/>
        <v>1373</v>
      </c>
    </row>
    <row r="81" spans="2:12" x14ac:dyDescent="0.2">
      <c r="B81" s="15" t="str">
        <f t="shared" si="5"/>
        <v>2024</v>
      </c>
      <c r="C81" s="11">
        <v>730</v>
      </c>
      <c r="D81" s="11" t="s">
        <v>67</v>
      </c>
      <c r="E81" s="11">
        <v>405</v>
      </c>
      <c r="F81" s="11">
        <v>718</v>
      </c>
      <c r="G81" s="11">
        <v>1008</v>
      </c>
      <c r="H81" s="11">
        <v>1482</v>
      </c>
      <c r="I81" s="11">
        <v>1345</v>
      </c>
      <c r="J81" s="11">
        <v>1262</v>
      </c>
      <c r="K81" s="11">
        <f t="shared" si="3"/>
        <v>6220</v>
      </c>
      <c r="L81" s="11">
        <f t="shared" si="4"/>
        <v>4089</v>
      </c>
    </row>
    <row r="82" spans="2:12" x14ac:dyDescent="0.2">
      <c r="B82" s="15" t="str">
        <f t="shared" si="5"/>
        <v>2024</v>
      </c>
      <c r="C82" s="11">
        <v>740</v>
      </c>
      <c r="D82" s="11" t="s">
        <v>70</v>
      </c>
      <c r="E82" s="11">
        <v>167</v>
      </c>
      <c r="F82" s="11">
        <v>693</v>
      </c>
      <c r="G82" s="11">
        <v>945</v>
      </c>
      <c r="H82" s="11">
        <v>1173</v>
      </c>
      <c r="I82" s="11">
        <v>1211</v>
      </c>
      <c r="J82" s="11">
        <v>1424</v>
      </c>
      <c r="K82" s="11">
        <f t="shared" si="3"/>
        <v>5613</v>
      </c>
      <c r="L82" s="11">
        <f t="shared" si="4"/>
        <v>3808</v>
      </c>
    </row>
    <row r="83" spans="2:12" x14ac:dyDescent="0.2">
      <c r="B83" s="15" t="str">
        <f t="shared" si="5"/>
        <v>2024</v>
      </c>
      <c r="C83" s="11">
        <v>741</v>
      </c>
      <c r="D83" s="11" t="s">
        <v>69</v>
      </c>
      <c r="E83" s="11">
        <v>28</v>
      </c>
      <c r="F83" s="11">
        <v>35</v>
      </c>
      <c r="G83" s="11">
        <v>54</v>
      </c>
      <c r="H83" s="11">
        <v>88</v>
      </c>
      <c r="I83" s="11">
        <v>128</v>
      </c>
      <c r="J83" s="11">
        <v>168</v>
      </c>
      <c r="K83" s="11">
        <f t="shared" si="3"/>
        <v>501</v>
      </c>
      <c r="L83" s="11">
        <f t="shared" si="4"/>
        <v>384</v>
      </c>
    </row>
    <row r="84" spans="2:12" x14ac:dyDescent="0.2">
      <c r="B84" s="15" t="str">
        <f t="shared" si="5"/>
        <v>2024</v>
      </c>
      <c r="C84" s="11">
        <v>746</v>
      </c>
      <c r="D84" s="11" t="s">
        <v>71</v>
      </c>
      <c r="E84" s="11">
        <v>123</v>
      </c>
      <c r="F84" s="11">
        <v>407</v>
      </c>
      <c r="G84" s="11">
        <v>707</v>
      </c>
      <c r="H84" s="11">
        <v>715</v>
      </c>
      <c r="I84" s="11">
        <v>1092</v>
      </c>
      <c r="J84" s="11">
        <v>861</v>
      </c>
      <c r="K84" s="11">
        <f t="shared" si="3"/>
        <v>3905</v>
      </c>
      <c r="L84" s="11">
        <f t="shared" si="4"/>
        <v>2668</v>
      </c>
    </row>
    <row r="85" spans="2:12" x14ac:dyDescent="0.2">
      <c r="B85" s="15" t="str">
        <f t="shared" si="5"/>
        <v>2024</v>
      </c>
      <c r="C85" s="11">
        <v>751</v>
      </c>
      <c r="D85" s="11" t="s">
        <v>76</v>
      </c>
      <c r="E85" s="11">
        <v>915</v>
      </c>
      <c r="F85" s="11">
        <v>2130</v>
      </c>
      <c r="G85" s="11">
        <v>3000</v>
      </c>
      <c r="H85" s="11">
        <v>3368</v>
      </c>
      <c r="I85" s="11">
        <v>3428</v>
      </c>
      <c r="J85" s="11">
        <v>3848</v>
      </c>
      <c r="K85" s="11">
        <f t="shared" si="3"/>
        <v>16689</v>
      </c>
      <c r="L85" s="11">
        <f t="shared" si="4"/>
        <v>10644</v>
      </c>
    </row>
    <row r="86" spans="2:12" x14ac:dyDescent="0.2">
      <c r="B86" s="15" t="str">
        <f t="shared" si="5"/>
        <v>2024</v>
      </c>
      <c r="C86" s="11">
        <v>756</v>
      </c>
      <c r="D86" s="11" t="s">
        <v>63</v>
      </c>
      <c r="E86" s="11">
        <v>160</v>
      </c>
      <c r="F86" s="11">
        <v>201</v>
      </c>
      <c r="G86" s="11">
        <v>376</v>
      </c>
      <c r="H86" s="11">
        <v>547</v>
      </c>
      <c r="I86" s="11">
        <v>356</v>
      </c>
      <c r="J86" s="11">
        <v>627</v>
      </c>
      <c r="K86" s="11">
        <f t="shared" si="3"/>
        <v>2267</v>
      </c>
      <c r="L86" s="11">
        <f t="shared" si="4"/>
        <v>1530</v>
      </c>
    </row>
    <row r="87" spans="2:12" x14ac:dyDescent="0.2">
      <c r="B87" s="15" t="str">
        <f t="shared" si="5"/>
        <v>2024</v>
      </c>
      <c r="C87" s="11">
        <v>760</v>
      </c>
      <c r="D87" s="11" t="s">
        <v>68</v>
      </c>
      <c r="E87" s="11">
        <v>323</v>
      </c>
      <c r="F87" s="11">
        <v>445</v>
      </c>
      <c r="G87" s="11">
        <v>725</v>
      </c>
      <c r="H87" s="11">
        <v>964</v>
      </c>
      <c r="I87" s="11">
        <v>1221</v>
      </c>
      <c r="J87" s="11">
        <v>1178</v>
      </c>
      <c r="K87" s="11">
        <f t="shared" si="3"/>
        <v>4856</v>
      </c>
      <c r="L87" s="11">
        <f t="shared" si="4"/>
        <v>3363</v>
      </c>
    </row>
    <row r="88" spans="2:12" x14ac:dyDescent="0.2">
      <c r="B88" s="15" t="str">
        <f t="shared" si="5"/>
        <v>2024</v>
      </c>
      <c r="C88" s="11">
        <v>766</v>
      </c>
      <c r="D88" s="11" t="s">
        <v>59</v>
      </c>
      <c r="E88" s="11">
        <v>67</v>
      </c>
      <c r="F88" s="11">
        <v>134</v>
      </c>
      <c r="G88" s="11">
        <v>284</v>
      </c>
      <c r="H88" s="11">
        <v>338</v>
      </c>
      <c r="I88" s="11">
        <v>332</v>
      </c>
      <c r="J88" s="11">
        <v>327</v>
      </c>
      <c r="K88" s="11">
        <f t="shared" si="3"/>
        <v>1482</v>
      </c>
      <c r="L88" s="11">
        <f t="shared" si="4"/>
        <v>997</v>
      </c>
    </row>
    <row r="89" spans="2:12" x14ac:dyDescent="0.2">
      <c r="B89" s="15" t="str">
        <f t="shared" si="5"/>
        <v>2024</v>
      </c>
      <c r="C89" s="11">
        <v>773</v>
      </c>
      <c r="D89" s="11" t="s">
        <v>52</v>
      </c>
      <c r="E89" s="11">
        <v>53</v>
      </c>
      <c r="F89" s="11">
        <v>94</v>
      </c>
      <c r="G89" s="11">
        <v>221</v>
      </c>
      <c r="H89" s="11">
        <v>235</v>
      </c>
      <c r="I89" s="11">
        <v>205</v>
      </c>
      <c r="J89" s="11">
        <v>187</v>
      </c>
      <c r="K89" s="11">
        <f t="shared" si="3"/>
        <v>995</v>
      </c>
      <c r="L89" s="11">
        <f t="shared" si="4"/>
        <v>627</v>
      </c>
    </row>
    <row r="90" spans="2:12" x14ac:dyDescent="0.2">
      <c r="B90" s="15" t="str">
        <f t="shared" si="5"/>
        <v>2024</v>
      </c>
      <c r="C90" s="11">
        <v>779</v>
      </c>
      <c r="D90" s="11" t="s">
        <v>72</v>
      </c>
      <c r="E90" s="11">
        <v>202</v>
      </c>
      <c r="F90" s="11">
        <v>436</v>
      </c>
      <c r="G90" s="11">
        <v>512</v>
      </c>
      <c r="H90" s="11">
        <v>743</v>
      </c>
      <c r="I90" s="11">
        <v>677</v>
      </c>
      <c r="J90" s="11">
        <v>752</v>
      </c>
      <c r="K90" s="11">
        <f t="shared" si="3"/>
        <v>3322</v>
      </c>
      <c r="L90" s="11">
        <f t="shared" si="4"/>
        <v>2172</v>
      </c>
    </row>
    <row r="91" spans="2:12" x14ac:dyDescent="0.2">
      <c r="B91" s="15" t="str">
        <f t="shared" si="5"/>
        <v>2024</v>
      </c>
      <c r="C91" s="11">
        <v>787</v>
      </c>
      <c r="D91" s="11" t="s">
        <v>54</v>
      </c>
      <c r="E91" s="11">
        <v>201</v>
      </c>
      <c r="F91" s="11">
        <v>311</v>
      </c>
      <c r="G91" s="11">
        <v>450</v>
      </c>
      <c r="H91" s="11">
        <v>627</v>
      </c>
      <c r="I91" s="11">
        <v>527</v>
      </c>
      <c r="J91" s="11">
        <v>580</v>
      </c>
      <c r="K91" s="11">
        <f t="shared" si="3"/>
        <v>2696</v>
      </c>
      <c r="L91" s="11">
        <f t="shared" si="4"/>
        <v>1734</v>
      </c>
    </row>
    <row r="92" spans="2:12" x14ac:dyDescent="0.2">
      <c r="B92" s="15" t="str">
        <f t="shared" si="5"/>
        <v>2024</v>
      </c>
      <c r="C92" s="11">
        <v>791</v>
      </c>
      <c r="D92" s="11" t="s">
        <v>75</v>
      </c>
      <c r="E92" s="11">
        <v>347</v>
      </c>
      <c r="F92" s="11">
        <v>651</v>
      </c>
      <c r="G92" s="11">
        <v>959</v>
      </c>
      <c r="H92" s="11">
        <v>995</v>
      </c>
      <c r="I92" s="11">
        <v>1123</v>
      </c>
      <c r="J92" s="11">
        <v>1085</v>
      </c>
      <c r="K92" s="11">
        <f t="shared" si="3"/>
        <v>5160</v>
      </c>
      <c r="L92" s="11">
        <f t="shared" si="4"/>
        <v>3203</v>
      </c>
    </row>
    <row r="93" spans="2:12" x14ac:dyDescent="0.2">
      <c r="B93" s="15" t="str">
        <f t="shared" si="5"/>
        <v>2024</v>
      </c>
      <c r="C93" s="11">
        <v>810</v>
      </c>
      <c r="D93" s="11" t="s">
        <v>46</v>
      </c>
      <c r="E93" s="11">
        <v>175</v>
      </c>
      <c r="F93" s="11">
        <v>426</v>
      </c>
      <c r="G93" s="11">
        <v>479</v>
      </c>
      <c r="H93" s="11">
        <v>621</v>
      </c>
      <c r="I93" s="11">
        <v>619</v>
      </c>
      <c r="J93" s="11">
        <v>641</v>
      </c>
      <c r="K93" s="11">
        <f t="shared" si="3"/>
        <v>2961</v>
      </c>
      <c r="L93" s="11">
        <f t="shared" si="4"/>
        <v>1881</v>
      </c>
    </row>
    <row r="94" spans="2:12" x14ac:dyDescent="0.2">
      <c r="B94" s="15" t="str">
        <f t="shared" si="5"/>
        <v>2024</v>
      </c>
      <c r="C94" s="11">
        <v>813</v>
      </c>
      <c r="D94" s="11" t="s">
        <v>47</v>
      </c>
      <c r="E94" s="11">
        <v>366</v>
      </c>
      <c r="F94" s="11">
        <v>761</v>
      </c>
      <c r="G94" s="11">
        <v>1286</v>
      </c>
      <c r="H94" s="11">
        <v>1337</v>
      </c>
      <c r="I94" s="11">
        <v>1540</v>
      </c>
      <c r="J94" s="11">
        <v>1651</v>
      </c>
      <c r="K94" s="11">
        <f t="shared" si="3"/>
        <v>6941</v>
      </c>
      <c r="L94" s="11">
        <f t="shared" si="4"/>
        <v>4528</v>
      </c>
    </row>
    <row r="95" spans="2:12" x14ac:dyDescent="0.2">
      <c r="B95" s="15" t="str">
        <f t="shared" si="5"/>
        <v>2024</v>
      </c>
      <c r="C95" s="11">
        <v>820</v>
      </c>
      <c r="D95" s="11" t="s">
        <v>138</v>
      </c>
      <c r="E95" s="11">
        <v>110</v>
      </c>
      <c r="F95" s="11">
        <v>247</v>
      </c>
      <c r="G95" s="11">
        <v>270</v>
      </c>
      <c r="H95" s="11">
        <v>516</v>
      </c>
      <c r="I95" s="11">
        <v>577</v>
      </c>
      <c r="J95" s="11">
        <v>577</v>
      </c>
      <c r="K95" s="11">
        <f t="shared" si="3"/>
        <v>2297</v>
      </c>
      <c r="L95" s="11">
        <f t="shared" si="4"/>
        <v>1670</v>
      </c>
    </row>
    <row r="96" spans="2:12" x14ac:dyDescent="0.2">
      <c r="B96" s="15" t="str">
        <f t="shared" si="5"/>
        <v>2024</v>
      </c>
      <c r="C96" s="11">
        <v>825</v>
      </c>
      <c r="D96" s="11" t="s">
        <v>50</v>
      </c>
      <c r="E96" s="11">
        <v>1</v>
      </c>
      <c r="F96" s="11">
        <v>25</v>
      </c>
      <c r="G96" s="11">
        <v>50</v>
      </c>
      <c r="H96" s="11">
        <v>35</v>
      </c>
      <c r="I96" s="11">
        <v>97</v>
      </c>
      <c r="J96" s="11">
        <v>106</v>
      </c>
      <c r="K96" s="11">
        <f t="shared" si="3"/>
        <v>314</v>
      </c>
      <c r="L96" s="11">
        <f t="shared" si="4"/>
        <v>238</v>
      </c>
    </row>
    <row r="97" spans="1:12" x14ac:dyDescent="0.2">
      <c r="B97" s="15" t="str">
        <f t="shared" si="5"/>
        <v>2024</v>
      </c>
      <c r="C97" s="11">
        <v>840</v>
      </c>
      <c r="D97" s="11" t="s">
        <v>53</v>
      </c>
      <c r="E97" s="11">
        <v>65</v>
      </c>
      <c r="F97" s="11">
        <v>196</v>
      </c>
      <c r="G97" s="11">
        <v>332</v>
      </c>
      <c r="H97" s="11">
        <v>338</v>
      </c>
      <c r="I97" s="11">
        <v>302</v>
      </c>
      <c r="J97" s="11">
        <v>279</v>
      </c>
      <c r="K97" s="11">
        <f t="shared" si="3"/>
        <v>1512</v>
      </c>
      <c r="L97" s="11">
        <f t="shared" si="4"/>
        <v>919</v>
      </c>
    </row>
    <row r="98" spans="1:12" x14ac:dyDescent="0.2">
      <c r="B98" s="15" t="str">
        <f t="shared" si="5"/>
        <v>2024</v>
      </c>
      <c r="C98" s="11">
        <v>846</v>
      </c>
      <c r="D98" s="11" t="s">
        <v>51</v>
      </c>
      <c r="E98" s="11">
        <v>133</v>
      </c>
      <c r="F98" s="11">
        <v>322</v>
      </c>
      <c r="G98" s="11">
        <v>436</v>
      </c>
      <c r="H98" s="11">
        <v>534</v>
      </c>
      <c r="I98" s="11">
        <v>535</v>
      </c>
      <c r="J98" s="11">
        <v>457</v>
      </c>
      <c r="K98" s="11">
        <f t="shared" si="3"/>
        <v>2417</v>
      </c>
      <c r="L98" s="11">
        <f t="shared" si="4"/>
        <v>1526</v>
      </c>
    </row>
    <row r="99" spans="1:12" x14ac:dyDescent="0.2">
      <c r="B99" s="15" t="str">
        <f t="shared" si="5"/>
        <v>2024</v>
      </c>
      <c r="C99" s="11">
        <v>849</v>
      </c>
      <c r="D99" s="11" t="s">
        <v>49</v>
      </c>
      <c r="E99" s="11">
        <v>216</v>
      </c>
      <c r="F99" s="11">
        <v>332</v>
      </c>
      <c r="G99" s="11">
        <v>682</v>
      </c>
      <c r="H99" s="11">
        <v>945</v>
      </c>
      <c r="I99" s="11">
        <v>676</v>
      </c>
      <c r="J99" s="11">
        <v>670</v>
      </c>
      <c r="K99" s="11">
        <f t="shared" si="3"/>
        <v>3521</v>
      </c>
      <c r="L99" s="11">
        <f t="shared" si="4"/>
        <v>2291</v>
      </c>
    </row>
    <row r="100" spans="1:12" x14ac:dyDescent="0.2">
      <c r="B100" s="15" t="str">
        <f t="shared" si="5"/>
        <v>2024</v>
      </c>
      <c r="C100" s="11">
        <v>851</v>
      </c>
      <c r="D100" s="11" t="s">
        <v>56</v>
      </c>
      <c r="E100" s="11">
        <v>870</v>
      </c>
      <c r="F100" s="11">
        <v>1487</v>
      </c>
      <c r="G100" s="11">
        <v>2457</v>
      </c>
      <c r="H100" s="11">
        <v>2702</v>
      </c>
      <c r="I100" s="11">
        <v>2724</v>
      </c>
      <c r="J100" s="11">
        <v>2410</v>
      </c>
      <c r="K100" s="11">
        <f t="shared" si="3"/>
        <v>12650</v>
      </c>
      <c r="L100" s="11">
        <f t="shared" si="4"/>
        <v>7836</v>
      </c>
    </row>
    <row r="101" spans="1:12" x14ac:dyDescent="0.2">
      <c r="B101" s="15" t="str">
        <f t="shared" si="5"/>
        <v>2024</v>
      </c>
      <c r="C101" s="11">
        <v>860</v>
      </c>
      <c r="D101" s="11" t="s">
        <v>48</v>
      </c>
      <c r="E101" s="11">
        <v>394</v>
      </c>
      <c r="F101" s="11">
        <v>522</v>
      </c>
      <c r="G101" s="11">
        <v>939</v>
      </c>
      <c r="H101" s="11">
        <v>1018</v>
      </c>
      <c r="I101" s="11">
        <v>1218</v>
      </c>
      <c r="J101" s="11">
        <v>1416</v>
      </c>
      <c r="K101" s="11">
        <f t="shared" si="3"/>
        <v>5507</v>
      </c>
      <c r="L101" s="11">
        <f t="shared" si="4"/>
        <v>3652</v>
      </c>
    </row>
    <row r="103" spans="1:12" x14ac:dyDescent="0.2">
      <c r="E103" s="15" t="s">
        <v>152</v>
      </c>
      <c r="F103" s="15" t="s">
        <v>153</v>
      </c>
      <c r="G103" s="15" t="s">
        <v>154</v>
      </c>
      <c r="H103" s="15" t="s">
        <v>142</v>
      </c>
      <c r="I103" s="15" t="s">
        <v>143</v>
      </c>
      <c r="J103" s="15" t="s">
        <v>144</v>
      </c>
      <c r="K103" s="15" t="s">
        <v>134</v>
      </c>
      <c r="L103" s="15" t="s">
        <v>135</v>
      </c>
    </row>
    <row r="104" spans="1:12" x14ac:dyDescent="0.2">
      <c r="A104" s="15" t="s">
        <v>155</v>
      </c>
      <c r="B104" s="15">
        <v>2024</v>
      </c>
      <c r="D104" s="11" t="s">
        <v>148</v>
      </c>
      <c r="E104" s="17">
        <v>20515</v>
      </c>
      <c r="F104" s="17">
        <v>41841</v>
      </c>
      <c r="G104" s="17">
        <v>68081</v>
      </c>
      <c r="H104" s="17">
        <v>82252</v>
      </c>
      <c r="I104" s="17">
        <v>82047</v>
      </c>
      <c r="J104" s="17">
        <v>88458</v>
      </c>
      <c r="K104" s="11">
        <f t="shared" ref="K104" si="6">SUM(E104:J104)</f>
        <v>383194</v>
      </c>
      <c r="L104" s="11">
        <f t="shared" ref="L104" si="7">SUM(H104:J104)</f>
        <v>252757</v>
      </c>
    </row>
    <row r="105" spans="1:12" x14ac:dyDescent="0.2">
      <c r="A105" s="15"/>
    </row>
    <row r="106" spans="1:12" x14ac:dyDescent="0.2">
      <c r="A106" s="1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workbookViewId="0">
      <selection activeCell="B2" sqref="B2"/>
    </sheetView>
  </sheetViews>
  <sheetFormatPr defaultColWidth="14.33203125" defaultRowHeight="14.25" x14ac:dyDescent="0.2"/>
  <cols>
    <col min="1" max="1" width="7.33203125" style="11" customWidth="1"/>
    <col min="2" max="2" width="6" style="11" customWidth="1"/>
    <col min="3" max="16384" width="14.33203125" style="11"/>
  </cols>
  <sheetData>
    <row r="1" spans="1:8" ht="30.6" customHeight="1" x14ac:dyDescent="0.2">
      <c r="A1" s="32" t="s">
        <v>157</v>
      </c>
      <c r="B1" s="33"/>
      <c r="C1" s="33"/>
      <c r="D1" s="33"/>
      <c r="E1" s="33"/>
      <c r="F1" s="33"/>
      <c r="G1" s="33"/>
      <c r="H1" s="33"/>
    </row>
    <row r="2" spans="1:8" x14ac:dyDescent="0.2">
      <c r="A2" s="16" t="s">
        <v>131</v>
      </c>
      <c r="B2" s="16"/>
    </row>
    <row r="3" spans="1:8" x14ac:dyDescent="0.2">
      <c r="A3" s="13"/>
      <c r="B3" s="13"/>
      <c r="D3" s="15" t="s">
        <v>141</v>
      </c>
      <c r="E3" s="15" t="s">
        <v>142</v>
      </c>
      <c r="F3" s="15" t="s">
        <v>143</v>
      </c>
      <c r="G3" s="15" t="s">
        <v>144</v>
      </c>
      <c r="H3" s="15" t="s">
        <v>135</v>
      </c>
    </row>
    <row r="4" spans="1:8" x14ac:dyDescent="0.2">
      <c r="A4" s="12" t="s">
        <v>146</v>
      </c>
      <c r="B4" s="13">
        <v>101</v>
      </c>
      <c r="C4" s="11" t="s">
        <v>124</v>
      </c>
      <c r="D4" s="11">
        <v>3212.4</v>
      </c>
      <c r="E4" s="11">
        <v>710.1</v>
      </c>
      <c r="F4" s="11">
        <v>660.7</v>
      </c>
      <c r="G4" s="11">
        <v>813.4</v>
      </c>
      <c r="H4" s="11">
        <f>SUM(E4:G4)</f>
        <v>2184.2000000000003</v>
      </c>
    </row>
    <row r="5" spans="1:8" x14ac:dyDescent="0.2">
      <c r="A5" s="12" t="str">
        <f>A4</f>
        <v>2024</v>
      </c>
      <c r="B5" s="13">
        <v>147</v>
      </c>
      <c r="C5" s="11" t="s">
        <v>109</v>
      </c>
      <c r="D5" s="11">
        <v>763.7</v>
      </c>
      <c r="E5" s="11">
        <v>164.1</v>
      </c>
      <c r="F5" s="11">
        <v>182.9</v>
      </c>
      <c r="G5" s="11">
        <v>214.7</v>
      </c>
      <c r="H5" s="11">
        <f t="shared" ref="H5:H68" si="0">SUM(E5:G5)</f>
        <v>561.70000000000005</v>
      </c>
    </row>
    <row r="6" spans="1:8" x14ac:dyDescent="0.2">
      <c r="A6" s="12" t="str">
        <f t="shared" ref="A6:A69" si="1">A5</f>
        <v>2024</v>
      </c>
      <c r="B6" s="13">
        <v>151</v>
      </c>
      <c r="C6" s="11" t="s">
        <v>103</v>
      </c>
      <c r="D6" s="11">
        <v>331.1</v>
      </c>
      <c r="E6" s="11">
        <v>72</v>
      </c>
      <c r="F6" s="11">
        <v>102.9</v>
      </c>
      <c r="G6" s="11">
        <v>80.900000000000006</v>
      </c>
      <c r="H6" s="11">
        <f t="shared" si="0"/>
        <v>255.8</v>
      </c>
    </row>
    <row r="7" spans="1:8" x14ac:dyDescent="0.2">
      <c r="A7" s="12" t="str">
        <f t="shared" si="1"/>
        <v>2024</v>
      </c>
      <c r="B7" s="13">
        <v>153</v>
      </c>
      <c r="C7" s="11" t="s">
        <v>105</v>
      </c>
      <c r="D7" s="11">
        <v>231</v>
      </c>
      <c r="E7" s="11">
        <v>47.7</v>
      </c>
      <c r="F7" s="11">
        <v>59.4</v>
      </c>
      <c r="G7" s="11">
        <v>58.2</v>
      </c>
      <c r="H7" s="11">
        <f t="shared" si="0"/>
        <v>165.3</v>
      </c>
    </row>
    <row r="8" spans="1:8" x14ac:dyDescent="0.2">
      <c r="A8" s="12" t="str">
        <f t="shared" si="1"/>
        <v>2024</v>
      </c>
      <c r="B8" s="13">
        <v>155</v>
      </c>
      <c r="C8" s="11" t="s">
        <v>106</v>
      </c>
      <c r="D8" s="11">
        <v>99.5</v>
      </c>
      <c r="E8" s="11">
        <v>23.8</v>
      </c>
      <c r="F8" s="11">
        <v>28.1</v>
      </c>
      <c r="G8" s="11">
        <v>28.1</v>
      </c>
      <c r="H8" s="11">
        <f t="shared" si="0"/>
        <v>80</v>
      </c>
    </row>
    <row r="9" spans="1:8" x14ac:dyDescent="0.2">
      <c r="A9" s="12" t="str">
        <f t="shared" si="1"/>
        <v>2024</v>
      </c>
      <c r="B9" s="13">
        <v>157</v>
      </c>
      <c r="C9" s="11" t="s">
        <v>112</v>
      </c>
      <c r="D9" s="11">
        <v>716.3</v>
      </c>
      <c r="E9" s="11">
        <v>136.9</v>
      </c>
      <c r="F9" s="11">
        <v>166.2</v>
      </c>
      <c r="G9" s="11">
        <v>228.1</v>
      </c>
      <c r="H9" s="11">
        <f t="shared" si="0"/>
        <v>531.20000000000005</v>
      </c>
    </row>
    <row r="10" spans="1:8" x14ac:dyDescent="0.2">
      <c r="A10" s="12" t="str">
        <f t="shared" si="1"/>
        <v>2024</v>
      </c>
      <c r="B10" s="13">
        <v>159</v>
      </c>
      <c r="C10" s="11" t="s">
        <v>113</v>
      </c>
      <c r="D10" s="11">
        <v>471.9</v>
      </c>
      <c r="E10" s="11">
        <v>94.4</v>
      </c>
      <c r="F10" s="11">
        <v>101.8</v>
      </c>
      <c r="G10" s="11">
        <v>153.1</v>
      </c>
      <c r="H10" s="11">
        <f t="shared" si="0"/>
        <v>349.29999999999995</v>
      </c>
    </row>
    <row r="11" spans="1:8" x14ac:dyDescent="0.2">
      <c r="A11" s="12" t="str">
        <f t="shared" si="1"/>
        <v>2024</v>
      </c>
      <c r="B11" s="13">
        <v>161</v>
      </c>
      <c r="C11" s="11" t="s">
        <v>114</v>
      </c>
      <c r="D11" s="11">
        <v>175.1</v>
      </c>
      <c r="E11" s="11">
        <v>32</v>
      </c>
      <c r="F11" s="11">
        <v>47.8</v>
      </c>
      <c r="G11" s="11">
        <v>46</v>
      </c>
      <c r="H11" s="11">
        <f t="shared" si="0"/>
        <v>125.8</v>
      </c>
    </row>
    <row r="12" spans="1:8" x14ac:dyDescent="0.2">
      <c r="A12" s="12" t="str">
        <f t="shared" si="1"/>
        <v>2024</v>
      </c>
      <c r="B12" s="13">
        <v>163</v>
      </c>
      <c r="C12" s="11" t="s">
        <v>118</v>
      </c>
      <c r="D12" s="11">
        <v>143.5</v>
      </c>
      <c r="E12" s="11">
        <v>31.1</v>
      </c>
      <c r="F12" s="11">
        <v>30</v>
      </c>
      <c r="G12" s="11">
        <v>43.7</v>
      </c>
      <c r="H12" s="11">
        <f t="shared" si="0"/>
        <v>104.80000000000001</v>
      </c>
    </row>
    <row r="13" spans="1:8" x14ac:dyDescent="0.2">
      <c r="A13" s="12" t="str">
        <f t="shared" si="1"/>
        <v>2024</v>
      </c>
      <c r="B13" s="13">
        <v>165</v>
      </c>
      <c r="C13" s="11" t="s">
        <v>101</v>
      </c>
      <c r="D13" s="11">
        <v>131.69999999999999</v>
      </c>
      <c r="E13" s="11">
        <v>27.8</v>
      </c>
      <c r="F13" s="11">
        <v>37.799999999999997</v>
      </c>
      <c r="G13" s="11">
        <v>29.6</v>
      </c>
      <c r="H13" s="11">
        <f t="shared" si="0"/>
        <v>95.199999999999989</v>
      </c>
    </row>
    <row r="14" spans="1:8" x14ac:dyDescent="0.2">
      <c r="A14" s="12" t="str">
        <f t="shared" si="1"/>
        <v>2024</v>
      </c>
      <c r="B14" s="13">
        <v>167</v>
      </c>
      <c r="C14" s="11" t="s">
        <v>120</v>
      </c>
      <c r="D14" s="11">
        <v>366.2</v>
      </c>
      <c r="E14" s="11">
        <v>75.7</v>
      </c>
      <c r="F14" s="11">
        <v>73.400000000000006</v>
      </c>
      <c r="G14" s="11">
        <v>112.8</v>
      </c>
      <c r="H14" s="11">
        <f t="shared" si="0"/>
        <v>261.90000000000003</v>
      </c>
    </row>
    <row r="15" spans="1:8" x14ac:dyDescent="0.2">
      <c r="A15" s="12" t="str">
        <f t="shared" si="1"/>
        <v>2024</v>
      </c>
      <c r="B15" s="13">
        <v>169</v>
      </c>
      <c r="C15" s="11" t="s">
        <v>121</v>
      </c>
      <c r="D15" s="11">
        <v>249.2</v>
      </c>
      <c r="E15" s="11">
        <v>58.1</v>
      </c>
      <c r="F15" s="11">
        <v>54.1</v>
      </c>
      <c r="G15" s="11">
        <v>51.1</v>
      </c>
      <c r="H15" s="11">
        <f t="shared" si="0"/>
        <v>163.30000000000001</v>
      </c>
    </row>
    <row r="16" spans="1:8" x14ac:dyDescent="0.2">
      <c r="A16" s="12" t="str">
        <f t="shared" si="1"/>
        <v>2024</v>
      </c>
      <c r="B16" s="13">
        <v>173</v>
      </c>
      <c r="C16" s="11" t="s">
        <v>125</v>
      </c>
      <c r="D16" s="29" t="s">
        <v>147</v>
      </c>
      <c r="E16" s="29" t="s">
        <v>147</v>
      </c>
      <c r="F16" s="29" t="s">
        <v>147</v>
      </c>
      <c r="G16" s="29" t="s">
        <v>147</v>
      </c>
      <c r="H16" s="11" t="s">
        <v>147</v>
      </c>
    </row>
    <row r="17" spans="1:8" x14ac:dyDescent="0.2">
      <c r="A17" s="12" t="str">
        <f t="shared" si="1"/>
        <v>2024</v>
      </c>
      <c r="B17" s="13">
        <v>175</v>
      </c>
      <c r="C17" s="11" t="s">
        <v>127</v>
      </c>
      <c r="D17" s="11">
        <v>276.5</v>
      </c>
      <c r="E17" s="11">
        <v>69.599999999999994</v>
      </c>
      <c r="F17" s="11">
        <v>63</v>
      </c>
      <c r="G17" s="11">
        <v>80.099999999999994</v>
      </c>
      <c r="H17" s="11">
        <f t="shared" si="0"/>
        <v>212.7</v>
      </c>
    </row>
    <row r="18" spans="1:8" x14ac:dyDescent="0.2">
      <c r="A18" s="12" t="str">
        <f t="shared" si="1"/>
        <v>2024</v>
      </c>
      <c r="B18" s="13">
        <v>183</v>
      </c>
      <c r="C18" s="11" t="s">
        <v>123</v>
      </c>
      <c r="D18" s="11">
        <v>103.8</v>
      </c>
      <c r="E18" s="11">
        <v>34</v>
      </c>
      <c r="F18" s="11">
        <v>17.8</v>
      </c>
      <c r="G18" s="11">
        <v>19.8</v>
      </c>
      <c r="H18" s="11">
        <f t="shared" si="0"/>
        <v>71.599999999999994</v>
      </c>
    </row>
    <row r="19" spans="1:8" x14ac:dyDescent="0.2">
      <c r="A19" s="12" t="str">
        <f t="shared" si="1"/>
        <v>2024</v>
      </c>
      <c r="B19" s="13">
        <v>185</v>
      </c>
      <c r="C19" s="11" t="s">
        <v>128</v>
      </c>
      <c r="D19" s="11">
        <v>287.10000000000002</v>
      </c>
      <c r="E19" s="11">
        <v>63.7</v>
      </c>
      <c r="F19" s="11">
        <v>64.5</v>
      </c>
      <c r="G19" s="11">
        <v>70.2</v>
      </c>
      <c r="H19" s="11">
        <f t="shared" si="0"/>
        <v>198.39999999999998</v>
      </c>
    </row>
    <row r="20" spans="1:8" x14ac:dyDescent="0.2">
      <c r="A20" s="12" t="str">
        <f t="shared" si="1"/>
        <v>2024</v>
      </c>
      <c r="B20" s="13">
        <v>187</v>
      </c>
      <c r="C20" s="11" t="s">
        <v>129</v>
      </c>
      <c r="D20" s="11">
        <v>49.5</v>
      </c>
      <c r="E20" s="11">
        <v>12.1</v>
      </c>
      <c r="F20" s="11">
        <v>12.2</v>
      </c>
      <c r="G20" s="11">
        <v>11</v>
      </c>
      <c r="H20" s="11">
        <f t="shared" si="0"/>
        <v>35.299999999999997</v>
      </c>
    </row>
    <row r="21" spans="1:8" x14ac:dyDescent="0.2">
      <c r="A21" s="12" t="str">
        <f t="shared" si="1"/>
        <v>2024</v>
      </c>
      <c r="B21" s="13">
        <v>190</v>
      </c>
      <c r="C21" s="11" t="s">
        <v>111</v>
      </c>
      <c r="D21" s="11">
        <v>243.8</v>
      </c>
      <c r="E21" s="11">
        <v>70.5</v>
      </c>
      <c r="F21" s="11">
        <v>58.1</v>
      </c>
      <c r="G21" s="11">
        <v>60.1</v>
      </c>
      <c r="H21" s="11">
        <f t="shared" si="0"/>
        <v>188.7</v>
      </c>
    </row>
    <row r="22" spans="1:8" x14ac:dyDescent="0.2">
      <c r="A22" s="12" t="str">
        <f t="shared" si="1"/>
        <v>2024</v>
      </c>
      <c r="B22" s="13">
        <v>201</v>
      </c>
      <c r="C22" s="11" t="s">
        <v>102</v>
      </c>
      <c r="D22" s="11">
        <v>193.6</v>
      </c>
      <c r="E22" s="11">
        <v>48.6</v>
      </c>
      <c r="F22" s="11">
        <v>45.5</v>
      </c>
      <c r="G22" s="11">
        <v>61.4</v>
      </c>
      <c r="H22" s="11">
        <f t="shared" si="0"/>
        <v>155.5</v>
      </c>
    </row>
    <row r="23" spans="1:8" x14ac:dyDescent="0.2">
      <c r="A23" s="12" t="str">
        <f t="shared" si="1"/>
        <v>2024</v>
      </c>
      <c r="B23" s="13">
        <v>210</v>
      </c>
      <c r="C23" s="11" t="s">
        <v>108</v>
      </c>
      <c r="D23" s="11">
        <v>291.60000000000002</v>
      </c>
      <c r="E23" s="11">
        <v>67</v>
      </c>
      <c r="F23" s="11">
        <v>68.3</v>
      </c>
      <c r="G23" s="11">
        <v>73.8</v>
      </c>
      <c r="H23" s="11">
        <f t="shared" si="0"/>
        <v>209.10000000000002</v>
      </c>
    </row>
    <row r="24" spans="1:8" x14ac:dyDescent="0.2">
      <c r="A24" s="12" t="str">
        <f t="shared" si="1"/>
        <v>2024</v>
      </c>
      <c r="B24" s="13">
        <v>217</v>
      </c>
      <c r="C24" s="11" t="s">
        <v>117</v>
      </c>
      <c r="D24" s="11">
        <v>501.5</v>
      </c>
      <c r="E24" s="11">
        <v>113.7</v>
      </c>
      <c r="F24" s="11">
        <v>109.6</v>
      </c>
      <c r="G24" s="11">
        <v>136.80000000000001</v>
      </c>
      <c r="H24" s="11">
        <f t="shared" si="0"/>
        <v>360.1</v>
      </c>
    </row>
    <row r="25" spans="1:8" x14ac:dyDescent="0.2">
      <c r="A25" s="12" t="str">
        <f t="shared" si="1"/>
        <v>2024</v>
      </c>
      <c r="B25" s="13">
        <v>219</v>
      </c>
      <c r="C25" s="11" t="s">
        <v>119</v>
      </c>
      <c r="D25" s="11">
        <v>364.8</v>
      </c>
      <c r="E25" s="11">
        <v>77.8</v>
      </c>
      <c r="F25" s="11">
        <v>93.6</v>
      </c>
      <c r="G25" s="11">
        <v>93.6</v>
      </c>
      <c r="H25" s="11">
        <f t="shared" si="0"/>
        <v>265</v>
      </c>
    </row>
    <row r="26" spans="1:8" x14ac:dyDescent="0.2">
      <c r="A26" s="12" t="str">
        <f t="shared" si="1"/>
        <v>2024</v>
      </c>
      <c r="B26" s="13">
        <v>223</v>
      </c>
      <c r="C26" s="11" t="s">
        <v>122</v>
      </c>
      <c r="D26" s="11">
        <v>223</v>
      </c>
      <c r="E26" s="11">
        <v>48.1</v>
      </c>
      <c r="F26" s="11">
        <v>50.1</v>
      </c>
      <c r="G26" s="11">
        <v>73.3</v>
      </c>
      <c r="H26" s="11">
        <f t="shared" si="0"/>
        <v>171.5</v>
      </c>
    </row>
    <row r="27" spans="1:8" x14ac:dyDescent="0.2">
      <c r="A27" s="12" t="str">
        <f t="shared" si="1"/>
        <v>2024</v>
      </c>
      <c r="B27" s="13">
        <v>230</v>
      </c>
      <c r="C27" s="11" t="s">
        <v>126</v>
      </c>
      <c r="D27" s="11">
        <v>573.20000000000005</v>
      </c>
      <c r="E27" s="11">
        <v>104.2</v>
      </c>
      <c r="F27" s="11">
        <v>140</v>
      </c>
      <c r="G27" s="11">
        <v>218.5</v>
      </c>
      <c r="H27" s="11">
        <f t="shared" si="0"/>
        <v>462.7</v>
      </c>
    </row>
    <row r="28" spans="1:8" x14ac:dyDescent="0.2">
      <c r="A28" s="12" t="str">
        <f t="shared" si="1"/>
        <v>2024</v>
      </c>
      <c r="B28" s="13">
        <v>240</v>
      </c>
      <c r="C28" s="11" t="s">
        <v>107</v>
      </c>
      <c r="D28" s="11">
        <v>184.2</v>
      </c>
      <c r="E28" s="11">
        <v>45.5</v>
      </c>
      <c r="F28" s="11">
        <v>45.8</v>
      </c>
      <c r="G28" s="11">
        <v>42.2</v>
      </c>
      <c r="H28" s="11">
        <f t="shared" si="0"/>
        <v>133.5</v>
      </c>
    </row>
    <row r="29" spans="1:8" x14ac:dyDescent="0.2">
      <c r="A29" s="12" t="str">
        <f t="shared" si="1"/>
        <v>2024</v>
      </c>
      <c r="B29" s="13">
        <v>250</v>
      </c>
      <c r="C29" s="11" t="s">
        <v>110</v>
      </c>
      <c r="D29" s="11">
        <v>296.2</v>
      </c>
      <c r="E29" s="11">
        <v>54.5</v>
      </c>
      <c r="F29" s="11">
        <v>78.900000000000006</v>
      </c>
      <c r="G29" s="11">
        <v>80.3</v>
      </c>
      <c r="H29" s="11">
        <f t="shared" si="0"/>
        <v>213.7</v>
      </c>
    </row>
    <row r="30" spans="1:8" x14ac:dyDescent="0.2">
      <c r="A30" s="12" t="str">
        <f t="shared" si="1"/>
        <v>2024</v>
      </c>
      <c r="B30" s="13">
        <v>253</v>
      </c>
      <c r="C30" s="11" t="s">
        <v>9</v>
      </c>
      <c r="D30" s="11">
        <v>263.2</v>
      </c>
      <c r="E30" s="11">
        <v>66</v>
      </c>
      <c r="F30" s="11">
        <v>69.3</v>
      </c>
      <c r="G30" s="11">
        <v>56.4</v>
      </c>
      <c r="H30" s="11">
        <f t="shared" si="0"/>
        <v>191.70000000000002</v>
      </c>
    </row>
    <row r="31" spans="1:8" x14ac:dyDescent="0.2">
      <c r="A31" s="12" t="str">
        <f t="shared" si="1"/>
        <v>2024</v>
      </c>
      <c r="B31" s="13">
        <v>259</v>
      </c>
      <c r="C31" s="11" t="s">
        <v>13</v>
      </c>
      <c r="D31" s="11">
        <v>459.5</v>
      </c>
      <c r="E31" s="11">
        <v>102.7</v>
      </c>
      <c r="F31" s="11">
        <v>103.5</v>
      </c>
      <c r="G31" s="11">
        <v>103.5</v>
      </c>
      <c r="H31" s="11">
        <f t="shared" si="0"/>
        <v>309.7</v>
      </c>
    </row>
    <row r="32" spans="1:8" x14ac:dyDescent="0.2">
      <c r="A32" s="12" t="str">
        <f t="shared" si="1"/>
        <v>2024</v>
      </c>
      <c r="B32" s="13">
        <v>260</v>
      </c>
      <c r="C32" s="11" t="s">
        <v>116</v>
      </c>
      <c r="D32" s="11">
        <v>248.3</v>
      </c>
      <c r="E32" s="11">
        <v>53</v>
      </c>
      <c r="F32" s="11">
        <v>62.9</v>
      </c>
      <c r="G32" s="11">
        <v>59.7</v>
      </c>
      <c r="H32" s="11">
        <f t="shared" si="0"/>
        <v>175.60000000000002</v>
      </c>
    </row>
    <row r="33" spans="1:8" x14ac:dyDescent="0.2">
      <c r="A33" s="12" t="str">
        <f t="shared" si="1"/>
        <v>2024</v>
      </c>
      <c r="B33" s="13">
        <v>265</v>
      </c>
      <c r="C33" s="11" t="s">
        <v>19</v>
      </c>
      <c r="D33" s="11">
        <v>501.3</v>
      </c>
      <c r="E33" s="11">
        <v>107</v>
      </c>
      <c r="F33" s="11">
        <v>130</v>
      </c>
      <c r="G33" s="11">
        <v>128.6</v>
      </c>
      <c r="H33" s="11">
        <f t="shared" si="0"/>
        <v>365.6</v>
      </c>
    </row>
    <row r="34" spans="1:8" x14ac:dyDescent="0.2">
      <c r="A34" s="12" t="str">
        <f t="shared" si="1"/>
        <v>2024</v>
      </c>
      <c r="B34" s="13">
        <v>269</v>
      </c>
      <c r="C34" s="11" t="s">
        <v>21</v>
      </c>
      <c r="D34" s="11">
        <v>132.9</v>
      </c>
      <c r="E34" s="11">
        <v>27.9</v>
      </c>
      <c r="F34" s="11">
        <v>36.5</v>
      </c>
      <c r="G34" s="11">
        <v>35.200000000000003</v>
      </c>
      <c r="H34" s="11">
        <f t="shared" si="0"/>
        <v>99.600000000000009</v>
      </c>
    </row>
    <row r="35" spans="1:8" x14ac:dyDescent="0.2">
      <c r="A35" s="12" t="str">
        <f t="shared" si="1"/>
        <v>2024</v>
      </c>
      <c r="B35" s="13">
        <v>270</v>
      </c>
      <c r="C35" s="11" t="s">
        <v>115</v>
      </c>
      <c r="D35" s="11">
        <v>379.4</v>
      </c>
      <c r="E35" s="11">
        <v>96.8</v>
      </c>
      <c r="F35" s="11">
        <v>85.3</v>
      </c>
      <c r="G35" s="11">
        <v>95.1</v>
      </c>
      <c r="H35" s="11">
        <f t="shared" si="0"/>
        <v>277.2</v>
      </c>
    </row>
    <row r="36" spans="1:8" x14ac:dyDescent="0.2">
      <c r="A36" s="12" t="str">
        <f t="shared" si="1"/>
        <v>2024</v>
      </c>
      <c r="B36" s="13">
        <v>306</v>
      </c>
      <c r="C36" s="11" t="s">
        <v>17</v>
      </c>
      <c r="D36" s="11">
        <v>286.2</v>
      </c>
      <c r="E36" s="11">
        <v>61.8</v>
      </c>
      <c r="F36" s="11">
        <v>66.5</v>
      </c>
      <c r="G36" s="11">
        <v>73.400000000000006</v>
      </c>
      <c r="H36" s="11">
        <f t="shared" si="0"/>
        <v>201.70000000000002</v>
      </c>
    </row>
    <row r="37" spans="1:8" x14ac:dyDescent="0.2">
      <c r="A37" s="12" t="str">
        <f t="shared" si="1"/>
        <v>2024</v>
      </c>
      <c r="B37" s="13">
        <v>316</v>
      </c>
      <c r="C37" s="11" t="s">
        <v>11</v>
      </c>
      <c r="D37" s="11">
        <v>294.5</v>
      </c>
      <c r="E37" s="11">
        <v>64.2</v>
      </c>
      <c r="F37" s="11">
        <v>72.7</v>
      </c>
      <c r="G37" s="11">
        <v>74.7</v>
      </c>
      <c r="H37" s="11">
        <f t="shared" si="0"/>
        <v>211.60000000000002</v>
      </c>
    </row>
    <row r="38" spans="1:8" x14ac:dyDescent="0.2">
      <c r="A38" s="12" t="str">
        <f t="shared" si="1"/>
        <v>2024</v>
      </c>
      <c r="B38" s="13">
        <v>320</v>
      </c>
      <c r="C38" s="11" t="s">
        <v>8</v>
      </c>
      <c r="D38" s="11">
        <v>281.89999999999998</v>
      </c>
      <c r="E38" s="11">
        <v>64.599999999999994</v>
      </c>
      <c r="F38" s="11">
        <v>66.2</v>
      </c>
      <c r="G38" s="11">
        <v>66.8</v>
      </c>
      <c r="H38" s="11">
        <f t="shared" si="0"/>
        <v>197.60000000000002</v>
      </c>
    </row>
    <row r="39" spans="1:8" x14ac:dyDescent="0.2">
      <c r="A39" s="12" t="str">
        <f t="shared" si="1"/>
        <v>2024</v>
      </c>
      <c r="B39" s="13">
        <v>326</v>
      </c>
      <c r="C39" s="11" t="s">
        <v>12</v>
      </c>
      <c r="D39" s="11">
        <v>261.89999999999998</v>
      </c>
      <c r="E39" s="11">
        <v>53.9</v>
      </c>
      <c r="F39" s="11">
        <v>68.400000000000006</v>
      </c>
      <c r="G39" s="11">
        <v>67.099999999999994</v>
      </c>
      <c r="H39" s="11">
        <f t="shared" si="0"/>
        <v>189.4</v>
      </c>
    </row>
    <row r="40" spans="1:8" x14ac:dyDescent="0.2">
      <c r="A40" s="12" t="str">
        <f t="shared" si="1"/>
        <v>2024</v>
      </c>
      <c r="B40" s="13">
        <v>329</v>
      </c>
      <c r="C40" s="11" t="s">
        <v>18</v>
      </c>
      <c r="D40" s="11">
        <v>171.8</v>
      </c>
      <c r="E40" s="11">
        <v>35.5</v>
      </c>
      <c r="F40" s="11">
        <v>48.9</v>
      </c>
      <c r="G40" s="11">
        <v>42.8</v>
      </c>
      <c r="H40" s="11">
        <f t="shared" si="0"/>
        <v>127.2</v>
      </c>
    </row>
    <row r="41" spans="1:8" x14ac:dyDescent="0.2">
      <c r="A41" s="12" t="str">
        <f t="shared" si="1"/>
        <v>2024</v>
      </c>
      <c r="B41" s="13">
        <v>330</v>
      </c>
      <c r="C41" s="11" t="s">
        <v>20</v>
      </c>
      <c r="D41" s="11">
        <v>437.3</v>
      </c>
      <c r="E41" s="11">
        <v>98.7</v>
      </c>
      <c r="F41" s="11">
        <v>93</v>
      </c>
      <c r="G41" s="11">
        <v>102.7</v>
      </c>
      <c r="H41" s="11">
        <f t="shared" si="0"/>
        <v>294.39999999999998</v>
      </c>
    </row>
    <row r="42" spans="1:8" x14ac:dyDescent="0.2">
      <c r="A42" s="12" t="str">
        <f t="shared" si="1"/>
        <v>2024</v>
      </c>
      <c r="B42" s="13">
        <v>336</v>
      </c>
      <c r="C42" s="11" t="s">
        <v>23</v>
      </c>
      <c r="D42" s="11">
        <v>130.4</v>
      </c>
      <c r="E42" s="11">
        <v>22</v>
      </c>
      <c r="F42" s="11">
        <v>29.2</v>
      </c>
      <c r="G42" s="11">
        <v>36.9</v>
      </c>
      <c r="H42" s="11">
        <f t="shared" si="0"/>
        <v>88.1</v>
      </c>
    </row>
    <row r="43" spans="1:8" x14ac:dyDescent="0.2">
      <c r="A43" s="12" t="str">
        <f t="shared" si="1"/>
        <v>2024</v>
      </c>
      <c r="B43" s="13">
        <v>340</v>
      </c>
      <c r="C43" s="11" t="s">
        <v>22</v>
      </c>
      <c r="D43" s="11">
        <v>224.4</v>
      </c>
      <c r="E43" s="11">
        <v>55.2</v>
      </c>
      <c r="F43" s="11">
        <v>60.1</v>
      </c>
      <c r="G43" s="11">
        <v>53.9</v>
      </c>
      <c r="H43" s="11">
        <f t="shared" si="0"/>
        <v>169.20000000000002</v>
      </c>
    </row>
    <row r="44" spans="1:8" x14ac:dyDescent="0.2">
      <c r="A44" s="12" t="str">
        <f t="shared" si="1"/>
        <v>2024</v>
      </c>
      <c r="B44" s="13">
        <v>350</v>
      </c>
      <c r="C44" s="11" t="s">
        <v>14</v>
      </c>
      <c r="D44" s="11">
        <v>158.4</v>
      </c>
      <c r="E44" s="11">
        <v>37</v>
      </c>
      <c r="F44" s="11">
        <v>28.2</v>
      </c>
      <c r="G44" s="11">
        <v>51.4</v>
      </c>
      <c r="H44" s="11">
        <f t="shared" si="0"/>
        <v>116.6</v>
      </c>
    </row>
    <row r="45" spans="1:8" x14ac:dyDescent="0.2">
      <c r="A45" s="12" t="str">
        <f t="shared" si="1"/>
        <v>2024</v>
      </c>
      <c r="B45" s="13">
        <v>360</v>
      </c>
      <c r="C45" s="11" t="s">
        <v>15</v>
      </c>
      <c r="D45" s="11">
        <v>317.3</v>
      </c>
      <c r="E45" s="11">
        <v>66.599999999999994</v>
      </c>
      <c r="F45" s="11">
        <v>63.5</v>
      </c>
      <c r="G45" s="11">
        <v>83.4</v>
      </c>
      <c r="H45" s="11">
        <f t="shared" si="0"/>
        <v>213.5</v>
      </c>
    </row>
    <row r="46" spans="1:8" x14ac:dyDescent="0.2">
      <c r="A46" s="12" t="str">
        <f t="shared" si="1"/>
        <v>2024</v>
      </c>
      <c r="B46" s="13">
        <v>370</v>
      </c>
      <c r="C46" s="11" t="s">
        <v>16</v>
      </c>
      <c r="D46" s="11">
        <v>462.2</v>
      </c>
      <c r="E46" s="11">
        <v>111.6</v>
      </c>
      <c r="F46" s="11">
        <v>95.4</v>
      </c>
      <c r="G46" s="11">
        <v>117.5</v>
      </c>
      <c r="H46" s="11">
        <f t="shared" si="0"/>
        <v>324.5</v>
      </c>
    </row>
    <row r="47" spans="1:8" x14ac:dyDescent="0.2">
      <c r="A47" s="12" t="str">
        <f t="shared" si="1"/>
        <v>2024</v>
      </c>
      <c r="B47" s="13">
        <v>376</v>
      </c>
      <c r="C47" s="11" t="s">
        <v>10</v>
      </c>
      <c r="D47" s="11">
        <v>454</v>
      </c>
      <c r="E47" s="11">
        <v>106.9</v>
      </c>
      <c r="F47" s="11">
        <v>116.9</v>
      </c>
      <c r="G47" s="11">
        <v>107.1</v>
      </c>
      <c r="H47" s="11">
        <f t="shared" si="0"/>
        <v>330.9</v>
      </c>
    </row>
    <row r="48" spans="1:8" x14ac:dyDescent="0.2">
      <c r="A48" s="12" t="str">
        <f t="shared" si="1"/>
        <v>2024</v>
      </c>
      <c r="B48" s="13">
        <v>390</v>
      </c>
      <c r="C48" s="11" t="s">
        <v>24</v>
      </c>
      <c r="D48" s="11">
        <v>366.3</v>
      </c>
      <c r="E48" s="11">
        <v>81.5</v>
      </c>
      <c r="F48" s="11">
        <v>72.5</v>
      </c>
      <c r="G48" s="11">
        <v>95.8</v>
      </c>
      <c r="H48" s="11">
        <f t="shared" si="0"/>
        <v>249.8</v>
      </c>
    </row>
    <row r="49" spans="1:8" x14ac:dyDescent="0.2">
      <c r="A49" s="12" t="str">
        <f t="shared" si="1"/>
        <v>2024</v>
      </c>
      <c r="B49" s="13">
        <v>400</v>
      </c>
      <c r="C49" s="11" t="s">
        <v>104</v>
      </c>
      <c r="D49" s="11">
        <v>375.7</v>
      </c>
      <c r="E49" s="11">
        <v>77.400000000000006</v>
      </c>
      <c r="F49" s="11">
        <v>77.8</v>
      </c>
      <c r="G49" s="11">
        <v>116.1</v>
      </c>
      <c r="H49" s="11">
        <f t="shared" si="0"/>
        <v>271.29999999999995</v>
      </c>
    </row>
    <row r="50" spans="1:8" x14ac:dyDescent="0.2">
      <c r="A50" s="12" t="str">
        <f t="shared" si="1"/>
        <v>2024</v>
      </c>
      <c r="B50" s="13">
        <v>410</v>
      </c>
      <c r="C50" s="11" t="s">
        <v>88</v>
      </c>
      <c r="D50" s="11">
        <v>254.7</v>
      </c>
      <c r="E50" s="11">
        <v>52</v>
      </c>
      <c r="F50" s="11">
        <v>76.400000000000006</v>
      </c>
      <c r="G50" s="11">
        <v>69.400000000000006</v>
      </c>
      <c r="H50" s="11">
        <f t="shared" si="0"/>
        <v>197.8</v>
      </c>
    </row>
    <row r="51" spans="1:8" x14ac:dyDescent="0.2">
      <c r="A51" s="12" t="str">
        <f t="shared" si="1"/>
        <v>2024</v>
      </c>
      <c r="B51" s="13">
        <v>420</v>
      </c>
      <c r="C51" s="11" t="s">
        <v>78</v>
      </c>
      <c r="D51" s="11">
        <v>287.5</v>
      </c>
      <c r="E51" s="11">
        <v>66.599999999999994</v>
      </c>
      <c r="F51" s="11">
        <v>68.900000000000006</v>
      </c>
      <c r="G51" s="11">
        <v>79.900000000000006</v>
      </c>
      <c r="H51" s="11">
        <f t="shared" si="0"/>
        <v>215.4</v>
      </c>
    </row>
    <row r="52" spans="1:8" x14ac:dyDescent="0.2">
      <c r="A52" s="12" t="str">
        <f t="shared" si="1"/>
        <v>2024</v>
      </c>
      <c r="B52" s="13">
        <v>430</v>
      </c>
      <c r="C52" s="11" t="s">
        <v>83</v>
      </c>
      <c r="D52" s="11">
        <v>338.5</v>
      </c>
      <c r="E52" s="11">
        <v>59.5</v>
      </c>
      <c r="F52" s="11">
        <v>86.9</v>
      </c>
      <c r="G52" s="11">
        <v>105.6</v>
      </c>
      <c r="H52" s="11">
        <f t="shared" si="0"/>
        <v>252</v>
      </c>
    </row>
    <row r="53" spans="1:8" x14ac:dyDescent="0.2">
      <c r="A53" s="12" t="str">
        <f t="shared" si="1"/>
        <v>2024</v>
      </c>
      <c r="B53" s="13">
        <v>440</v>
      </c>
      <c r="C53" s="11" t="s">
        <v>85</v>
      </c>
      <c r="D53" s="11">
        <v>198.1</v>
      </c>
      <c r="E53" s="11">
        <v>52.4</v>
      </c>
      <c r="F53" s="11">
        <v>33.6</v>
      </c>
      <c r="G53" s="11">
        <v>55.8</v>
      </c>
      <c r="H53" s="11">
        <f t="shared" si="0"/>
        <v>141.80000000000001</v>
      </c>
    </row>
    <row r="54" spans="1:8" x14ac:dyDescent="0.2">
      <c r="A54" s="12" t="str">
        <f t="shared" si="1"/>
        <v>2024</v>
      </c>
      <c r="B54" s="13">
        <v>450</v>
      </c>
      <c r="C54" s="11" t="s">
        <v>90</v>
      </c>
      <c r="D54" s="11">
        <v>155.69999999999999</v>
      </c>
      <c r="E54" s="11">
        <v>27.8</v>
      </c>
      <c r="F54" s="11">
        <v>30.3</v>
      </c>
      <c r="G54" s="11">
        <v>55.1</v>
      </c>
      <c r="H54" s="11">
        <f t="shared" si="0"/>
        <v>113.2</v>
      </c>
    </row>
    <row r="55" spans="1:8" x14ac:dyDescent="0.2">
      <c r="A55" s="12" t="str">
        <f t="shared" si="1"/>
        <v>2024</v>
      </c>
      <c r="B55" s="13">
        <v>461</v>
      </c>
      <c r="C55" s="11" t="s">
        <v>91</v>
      </c>
      <c r="D55" s="11">
        <v>1135.0999999999999</v>
      </c>
      <c r="E55" s="11">
        <v>213.2</v>
      </c>
      <c r="F55" s="11">
        <v>273.7</v>
      </c>
      <c r="G55" s="11">
        <v>305.7</v>
      </c>
      <c r="H55" s="11">
        <f t="shared" si="0"/>
        <v>792.59999999999991</v>
      </c>
    </row>
    <row r="56" spans="1:8" x14ac:dyDescent="0.2">
      <c r="A56" s="12" t="str">
        <f t="shared" si="1"/>
        <v>2024</v>
      </c>
      <c r="B56" s="13">
        <v>479</v>
      </c>
      <c r="C56" s="11" t="s">
        <v>92</v>
      </c>
      <c r="D56" s="11">
        <v>465</v>
      </c>
      <c r="E56" s="11">
        <v>87</v>
      </c>
      <c r="F56" s="11">
        <v>95.5</v>
      </c>
      <c r="G56" s="11">
        <v>142.30000000000001</v>
      </c>
      <c r="H56" s="11">
        <f t="shared" si="0"/>
        <v>324.8</v>
      </c>
    </row>
    <row r="57" spans="1:8" x14ac:dyDescent="0.2">
      <c r="A57" s="12" t="str">
        <f t="shared" si="1"/>
        <v>2024</v>
      </c>
      <c r="B57" s="13">
        <v>480</v>
      </c>
      <c r="C57" s="11" t="s">
        <v>137</v>
      </c>
      <c r="D57" s="11">
        <v>192.9</v>
      </c>
      <c r="E57" s="11">
        <v>36.1</v>
      </c>
      <c r="F57" s="11">
        <v>35.700000000000003</v>
      </c>
      <c r="G57" s="11">
        <v>64.900000000000006</v>
      </c>
      <c r="H57" s="11">
        <f t="shared" si="0"/>
        <v>136.70000000000002</v>
      </c>
    </row>
    <row r="58" spans="1:8" x14ac:dyDescent="0.2">
      <c r="A58" s="12" t="str">
        <f t="shared" si="1"/>
        <v>2024</v>
      </c>
      <c r="B58" s="13">
        <v>482</v>
      </c>
      <c r="C58" s="11" t="s">
        <v>87</v>
      </c>
      <c r="D58" s="11">
        <v>164.4</v>
      </c>
      <c r="E58" s="11">
        <v>35.200000000000003</v>
      </c>
      <c r="F58" s="11">
        <v>49</v>
      </c>
      <c r="G58" s="11">
        <v>45.1</v>
      </c>
      <c r="H58" s="11">
        <f t="shared" si="0"/>
        <v>129.30000000000001</v>
      </c>
    </row>
    <row r="59" spans="1:8" x14ac:dyDescent="0.2">
      <c r="A59" s="12" t="str">
        <f t="shared" si="1"/>
        <v>2024</v>
      </c>
      <c r="B59" s="13">
        <v>492</v>
      </c>
      <c r="C59" s="11" t="s">
        <v>98</v>
      </c>
      <c r="D59" s="11">
        <v>70.5</v>
      </c>
      <c r="E59" s="11">
        <v>15</v>
      </c>
      <c r="F59" s="11">
        <v>16.3</v>
      </c>
      <c r="G59" s="11">
        <v>23.1</v>
      </c>
      <c r="H59" s="11">
        <f t="shared" si="0"/>
        <v>54.400000000000006</v>
      </c>
    </row>
    <row r="60" spans="1:8" x14ac:dyDescent="0.2">
      <c r="A60" s="12" t="str">
        <f t="shared" si="1"/>
        <v>2024</v>
      </c>
      <c r="B60" s="13">
        <v>510</v>
      </c>
      <c r="C60" s="11" t="s">
        <v>84</v>
      </c>
      <c r="D60" s="11">
        <v>349.3</v>
      </c>
      <c r="E60" s="11">
        <v>66.599999999999994</v>
      </c>
      <c r="F60" s="11">
        <v>88.5</v>
      </c>
      <c r="G60" s="11">
        <v>102.1</v>
      </c>
      <c r="H60" s="11">
        <f t="shared" si="0"/>
        <v>257.2</v>
      </c>
    </row>
    <row r="61" spans="1:8" x14ac:dyDescent="0.2">
      <c r="A61" s="12" t="str">
        <f t="shared" si="1"/>
        <v>2024</v>
      </c>
      <c r="B61" s="13">
        <v>530</v>
      </c>
      <c r="C61" s="11" t="s">
        <v>79</v>
      </c>
      <c r="D61" s="11">
        <v>183.6</v>
      </c>
      <c r="E61" s="11">
        <v>32.6</v>
      </c>
      <c r="F61" s="11">
        <v>51.1</v>
      </c>
      <c r="G61" s="11">
        <v>51.1</v>
      </c>
      <c r="H61" s="11">
        <f t="shared" si="0"/>
        <v>134.80000000000001</v>
      </c>
    </row>
    <row r="62" spans="1:8" x14ac:dyDescent="0.2">
      <c r="A62" s="12" t="str">
        <f t="shared" si="1"/>
        <v>2024</v>
      </c>
      <c r="B62" s="13">
        <v>540</v>
      </c>
      <c r="C62" s="11" t="s">
        <v>93</v>
      </c>
      <c r="D62" s="11">
        <v>489.7</v>
      </c>
      <c r="E62" s="11">
        <v>122.5</v>
      </c>
      <c r="F62" s="11">
        <v>113.5</v>
      </c>
      <c r="G62" s="11">
        <v>142.5</v>
      </c>
      <c r="H62" s="11">
        <f t="shared" si="0"/>
        <v>378.5</v>
      </c>
    </row>
    <row r="63" spans="1:8" x14ac:dyDescent="0.2">
      <c r="A63" s="12" t="str">
        <f t="shared" si="1"/>
        <v>2024</v>
      </c>
      <c r="B63" s="13">
        <v>550</v>
      </c>
      <c r="C63" s="11" t="s">
        <v>94</v>
      </c>
      <c r="D63" s="11">
        <v>255.2</v>
      </c>
      <c r="E63" s="11">
        <v>52.1</v>
      </c>
      <c r="F63" s="11">
        <v>63.1</v>
      </c>
      <c r="G63" s="11">
        <v>72.3</v>
      </c>
      <c r="H63" s="11">
        <f t="shared" si="0"/>
        <v>187.5</v>
      </c>
    </row>
    <row r="64" spans="1:8" x14ac:dyDescent="0.2">
      <c r="A64" s="12" t="str">
        <f t="shared" si="1"/>
        <v>2024</v>
      </c>
      <c r="B64" s="13">
        <v>561</v>
      </c>
      <c r="C64" s="11" t="s">
        <v>80</v>
      </c>
      <c r="D64" s="11">
        <v>826.9</v>
      </c>
      <c r="E64" s="11">
        <v>167.7</v>
      </c>
      <c r="F64" s="11">
        <v>212.1</v>
      </c>
      <c r="G64" s="11">
        <v>209.1</v>
      </c>
      <c r="H64" s="11">
        <f t="shared" si="0"/>
        <v>588.9</v>
      </c>
    </row>
    <row r="65" spans="1:8" x14ac:dyDescent="0.2">
      <c r="A65" s="12" t="str">
        <f t="shared" si="1"/>
        <v>2024</v>
      </c>
      <c r="B65" s="13">
        <v>563</v>
      </c>
      <c r="C65" s="11" t="s">
        <v>81</v>
      </c>
      <c r="D65" s="11">
        <v>34.299999999999997</v>
      </c>
      <c r="E65" s="11">
        <v>7.1</v>
      </c>
      <c r="F65" s="11">
        <v>10.1</v>
      </c>
      <c r="G65" s="11">
        <v>8.6</v>
      </c>
      <c r="H65" s="11">
        <f t="shared" si="0"/>
        <v>25.799999999999997</v>
      </c>
    </row>
    <row r="66" spans="1:8" x14ac:dyDescent="0.2">
      <c r="A66" s="12" t="str">
        <f t="shared" si="1"/>
        <v>2024</v>
      </c>
      <c r="B66" s="13">
        <v>573</v>
      </c>
      <c r="C66" s="11" t="s">
        <v>95</v>
      </c>
      <c r="D66" s="11">
        <v>375.4</v>
      </c>
      <c r="E66" s="11">
        <v>65.7</v>
      </c>
      <c r="F66" s="11">
        <v>109.4</v>
      </c>
      <c r="G66" s="11">
        <v>114.4</v>
      </c>
      <c r="H66" s="11">
        <f t="shared" si="0"/>
        <v>289.5</v>
      </c>
    </row>
    <row r="67" spans="1:8" x14ac:dyDescent="0.2">
      <c r="A67" s="12" t="str">
        <f t="shared" si="1"/>
        <v>2024</v>
      </c>
      <c r="B67" s="13">
        <v>575</v>
      </c>
      <c r="C67" s="11" t="s">
        <v>96</v>
      </c>
      <c r="D67" s="11">
        <v>270.10000000000002</v>
      </c>
      <c r="E67" s="11">
        <v>54.8</v>
      </c>
      <c r="F67" s="11">
        <v>79.099999999999994</v>
      </c>
      <c r="G67" s="11">
        <v>79.3</v>
      </c>
      <c r="H67" s="11">
        <f t="shared" si="0"/>
        <v>213.2</v>
      </c>
    </row>
    <row r="68" spans="1:8" x14ac:dyDescent="0.2">
      <c r="A68" s="12" t="str">
        <f t="shared" si="1"/>
        <v>2024</v>
      </c>
      <c r="B68" s="13">
        <v>580</v>
      </c>
      <c r="C68" s="11" t="s">
        <v>99</v>
      </c>
      <c r="D68" s="11">
        <v>398</v>
      </c>
      <c r="E68" s="11">
        <v>72.599999999999994</v>
      </c>
      <c r="F68" s="11">
        <v>96.6</v>
      </c>
      <c r="G68" s="11">
        <v>123.1</v>
      </c>
      <c r="H68" s="11">
        <f t="shared" si="0"/>
        <v>292.29999999999995</v>
      </c>
    </row>
    <row r="69" spans="1:8" x14ac:dyDescent="0.2">
      <c r="A69" s="12" t="str">
        <f t="shared" si="1"/>
        <v>2024</v>
      </c>
      <c r="B69" s="13">
        <v>607</v>
      </c>
      <c r="C69" s="11" t="s">
        <v>82</v>
      </c>
      <c r="D69" s="11">
        <v>324.8</v>
      </c>
      <c r="E69" s="11">
        <v>71.599999999999994</v>
      </c>
      <c r="F69" s="11">
        <v>64.2</v>
      </c>
      <c r="G69" s="11">
        <v>101.4</v>
      </c>
      <c r="H69" s="11">
        <f t="shared" ref="H69:H101" si="2">SUM(E69:G69)</f>
        <v>237.20000000000002</v>
      </c>
    </row>
    <row r="70" spans="1:8" x14ac:dyDescent="0.2">
      <c r="A70" s="12" t="str">
        <f t="shared" ref="A70:A101" si="3">A69</f>
        <v>2024</v>
      </c>
      <c r="B70" s="13">
        <v>615</v>
      </c>
      <c r="C70" s="11" t="s">
        <v>62</v>
      </c>
      <c r="D70" s="11">
        <v>519.70000000000005</v>
      </c>
      <c r="E70" s="11">
        <v>122.8</v>
      </c>
      <c r="F70" s="11">
        <v>115.1</v>
      </c>
      <c r="G70" s="11">
        <v>145.30000000000001</v>
      </c>
      <c r="H70" s="11">
        <f t="shared" si="2"/>
        <v>383.2</v>
      </c>
    </row>
    <row r="71" spans="1:8" x14ac:dyDescent="0.2">
      <c r="A71" s="12" t="str">
        <f t="shared" si="3"/>
        <v>2024</v>
      </c>
      <c r="B71" s="13">
        <v>621</v>
      </c>
      <c r="C71" s="11" t="s">
        <v>86</v>
      </c>
      <c r="D71" s="11">
        <v>531.6</v>
      </c>
      <c r="E71" s="11">
        <v>111.3</v>
      </c>
      <c r="F71" s="11">
        <v>135.9</v>
      </c>
      <c r="G71" s="11">
        <v>148.5</v>
      </c>
      <c r="H71" s="11">
        <f t="shared" si="2"/>
        <v>395.7</v>
      </c>
    </row>
    <row r="72" spans="1:8" x14ac:dyDescent="0.2">
      <c r="A72" s="12" t="str">
        <f t="shared" si="3"/>
        <v>2024</v>
      </c>
      <c r="B72" s="13">
        <v>630</v>
      </c>
      <c r="C72" s="11" t="s">
        <v>97</v>
      </c>
      <c r="D72" s="11">
        <v>653.5</v>
      </c>
      <c r="E72" s="11">
        <v>133.30000000000001</v>
      </c>
      <c r="F72" s="11">
        <v>174.3</v>
      </c>
      <c r="G72" s="11">
        <v>173.4</v>
      </c>
      <c r="H72" s="11">
        <f t="shared" si="2"/>
        <v>481</v>
      </c>
    </row>
    <row r="73" spans="1:8" x14ac:dyDescent="0.2">
      <c r="A73" s="12" t="str">
        <f t="shared" si="3"/>
        <v>2024</v>
      </c>
      <c r="B73" s="13">
        <v>657</v>
      </c>
      <c r="C73" s="11" t="s">
        <v>60</v>
      </c>
      <c r="D73" s="11">
        <v>627.20000000000005</v>
      </c>
      <c r="E73" s="11">
        <v>120.3</v>
      </c>
      <c r="F73" s="11">
        <v>143.1</v>
      </c>
      <c r="G73" s="11">
        <v>192.6</v>
      </c>
      <c r="H73" s="11">
        <f t="shared" si="2"/>
        <v>456</v>
      </c>
    </row>
    <row r="74" spans="1:8" x14ac:dyDescent="0.2">
      <c r="A74" s="12" t="str">
        <f t="shared" si="3"/>
        <v>2024</v>
      </c>
      <c r="B74" s="13">
        <v>661</v>
      </c>
      <c r="C74" s="11" t="s">
        <v>61</v>
      </c>
      <c r="D74" s="11">
        <v>390.5</v>
      </c>
      <c r="E74" s="11">
        <v>80.8</v>
      </c>
      <c r="F74" s="11">
        <v>102.1</v>
      </c>
      <c r="G74" s="11">
        <v>120.6</v>
      </c>
      <c r="H74" s="11">
        <f t="shared" si="2"/>
        <v>303.5</v>
      </c>
    </row>
    <row r="75" spans="1:8" x14ac:dyDescent="0.2">
      <c r="A75" s="12" t="str">
        <f t="shared" si="3"/>
        <v>2024</v>
      </c>
      <c r="B75" s="13">
        <v>665</v>
      </c>
      <c r="C75" s="11" t="s">
        <v>64</v>
      </c>
      <c r="D75" s="11">
        <v>168.9</v>
      </c>
      <c r="E75" s="11">
        <v>33.6</v>
      </c>
      <c r="F75" s="11">
        <v>41.7</v>
      </c>
      <c r="G75" s="11">
        <v>58.1</v>
      </c>
      <c r="H75" s="11">
        <f t="shared" si="2"/>
        <v>133.4</v>
      </c>
    </row>
    <row r="76" spans="1:8" x14ac:dyDescent="0.2">
      <c r="A76" s="12" t="str">
        <f t="shared" si="3"/>
        <v>2024</v>
      </c>
      <c r="B76" s="13">
        <v>671</v>
      </c>
      <c r="C76" s="11" t="s">
        <v>73</v>
      </c>
      <c r="D76" s="11">
        <v>162.5</v>
      </c>
      <c r="E76" s="11">
        <v>32.4</v>
      </c>
      <c r="F76" s="11">
        <v>31.1</v>
      </c>
      <c r="G76" s="11">
        <v>48.3</v>
      </c>
      <c r="H76" s="11">
        <f t="shared" si="2"/>
        <v>111.8</v>
      </c>
    </row>
    <row r="77" spans="1:8" x14ac:dyDescent="0.2">
      <c r="A77" s="12" t="str">
        <f t="shared" si="3"/>
        <v>2024</v>
      </c>
      <c r="B77" s="13">
        <v>706</v>
      </c>
      <c r="C77" s="11" t="s">
        <v>74</v>
      </c>
      <c r="D77" s="11">
        <v>268.10000000000002</v>
      </c>
      <c r="E77" s="11">
        <v>74.099999999999994</v>
      </c>
      <c r="F77" s="11">
        <v>60.7</v>
      </c>
      <c r="G77" s="11">
        <v>70.8</v>
      </c>
      <c r="H77" s="11">
        <f t="shared" si="2"/>
        <v>205.60000000000002</v>
      </c>
    </row>
    <row r="78" spans="1:8" x14ac:dyDescent="0.2">
      <c r="A78" s="12" t="str">
        <f t="shared" si="3"/>
        <v>2024</v>
      </c>
      <c r="B78" s="13">
        <v>707</v>
      </c>
      <c r="C78" s="11" t="s">
        <v>65</v>
      </c>
      <c r="D78" s="11">
        <v>334.3</v>
      </c>
      <c r="E78" s="11">
        <v>58.1</v>
      </c>
      <c r="F78" s="11">
        <v>90.1</v>
      </c>
      <c r="G78" s="11">
        <v>103.1</v>
      </c>
      <c r="H78" s="11">
        <f t="shared" si="2"/>
        <v>251.29999999999998</v>
      </c>
    </row>
    <row r="79" spans="1:8" x14ac:dyDescent="0.2">
      <c r="A79" s="12" t="str">
        <f t="shared" si="3"/>
        <v>2024</v>
      </c>
      <c r="B79" s="13">
        <v>710</v>
      </c>
      <c r="C79" s="11" t="s">
        <v>58</v>
      </c>
      <c r="D79" s="11">
        <v>291.10000000000002</v>
      </c>
      <c r="E79" s="11">
        <v>60.2</v>
      </c>
      <c r="F79" s="11">
        <v>75.400000000000006</v>
      </c>
      <c r="G79" s="11">
        <v>82.4</v>
      </c>
      <c r="H79" s="11">
        <f t="shared" si="2"/>
        <v>218.00000000000003</v>
      </c>
    </row>
    <row r="80" spans="1:8" x14ac:dyDescent="0.2">
      <c r="A80" s="12" t="str">
        <f t="shared" si="3"/>
        <v>2024</v>
      </c>
      <c r="B80" s="13">
        <v>727</v>
      </c>
      <c r="C80" s="11" t="s">
        <v>66</v>
      </c>
      <c r="D80" s="11">
        <v>176</v>
      </c>
      <c r="E80" s="11">
        <v>34.1</v>
      </c>
      <c r="F80" s="11">
        <v>41.2</v>
      </c>
      <c r="G80" s="11">
        <v>54.3</v>
      </c>
      <c r="H80" s="11">
        <f t="shared" si="2"/>
        <v>129.60000000000002</v>
      </c>
    </row>
    <row r="81" spans="1:8" x14ac:dyDescent="0.2">
      <c r="A81" s="12" t="str">
        <f t="shared" si="3"/>
        <v>2024</v>
      </c>
      <c r="B81" s="13">
        <v>730</v>
      </c>
      <c r="C81" s="11" t="s">
        <v>67</v>
      </c>
      <c r="D81" s="11">
        <v>1019.8</v>
      </c>
      <c r="E81" s="11">
        <v>205.4</v>
      </c>
      <c r="F81" s="11">
        <v>239.5</v>
      </c>
      <c r="G81" s="11">
        <v>274.2</v>
      </c>
      <c r="H81" s="11">
        <f t="shared" si="2"/>
        <v>719.09999999999991</v>
      </c>
    </row>
    <row r="82" spans="1:8" x14ac:dyDescent="0.2">
      <c r="A82" s="12" t="str">
        <f t="shared" si="3"/>
        <v>2024</v>
      </c>
      <c r="B82" s="13">
        <v>740</v>
      </c>
      <c r="C82" s="11" t="s">
        <v>70</v>
      </c>
      <c r="D82" s="11">
        <v>598.1</v>
      </c>
      <c r="E82" s="11">
        <v>127.7</v>
      </c>
      <c r="F82" s="11">
        <v>128.5</v>
      </c>
      <c r="G82" s="11">
        <v>173.9</v>
      </c>
      <c r="H82" s="11">
        <f t="shared" si="2"/>
        <v>430.1</v>
      </c>
    </row>
    <row r="83" spans="1:8" x14ac:dyDescent="0.2">
      <c r="A83" s="12" t="str">
        <f t="shared" si="3"/>
        <v>2024</v>
      </c>
      <c r="B83" s="13">
        <v>741</v>
      </c>
      <c r="C83" s="11" t="s">
        <v>69</v>
      </c>
      <c r="D83" s="11">
        <v>31</v>
      </c>
      <c r="E83" s="11">
        <v>6.1</v>
      </c>
      <c r="F83" s="11">
        <v>9.4</v>
      </c>
      <c r="G83" s="11">
        <v>10.5</v>
      </c>
      <c r="H83" s="11">
        <f t="shared" si="2"/>
        <v>26</v>
      </c>
    </row>
    <row r="84" spans="1:8" x14ac:dyDescent="0.2">
      <c r="A84" s="12" t="str">
        <f t="shared" si="3"/>
        <v>2024</v>
      </c>
      <c r="B84" s="13">
        <v>746</v>
      </c>
      <c r="C84" s="11" t="s">
        <v>71</v>
      </c>
      <c r="D84" s="11">
        <v>359.9</v>
      </c>
      <c r="E84" s="11">
        <v>77.8</v>
      </c>
      <c r="F84" s="11">
        <v>91.6</v>
      </c>
      <c r="G84" s="11">
        <v>92.4</v>
      </c>
      <c r="H84" s="11">
        <f t="shared" si="2"/>
        <v>261.79999999999995</v>
      </c>
    </row>
    <row r="85" spans="1:8" x14ac:dyDescent="0.2">
      <c r="A85" s="12" t="str">
        <f t="shared" si="3"/>
        <v>2024</v>
      </c>
      <c r="B85" s="13">
        <v>751</v>
      </c>
      <c r="C85" s="11" t="s">
        <v>76</v>
      </c>
      <c r="D85" s="11">
        <v>2207.9</v>
      </c>
      <c r="E85" s="11">
        <v>392.2</v>
      </c>
      <c r="F85" s="11">
        <v>538.20000000000005</v>
      </c>
      <c r="G85" s="11">
        <v>633</v>
      </c>
      <c r="H85" s="11">
        <f t="shared" si="2"/>
        <v>1563.4</v>
      </c>
    </row>
    <row r="86" spans="1:8" x14ac:dyDescent="0.2">
      <c r="A86" s="12" t="str">
        <f t="shared" si="3"/>
        <v>2024</v>
      </c>
      <c r="B86" s="13">
        <v>756</v>
      </c>
      <c r="C86" s="11" t="s">
        <v>63</v>
      </c>
      <c r="D86" s="11">
        <v>190.8</v>
      </c>
      <c r="E86" s="11">
        <v>42.8</v>
      </c>
      <c r="F86" s="11">
        <v>44.5</v>
      </c>
      <c r="G86" s="11">
        <v>60.9</v>
      </c>
      <c r="H86" s="11">
        <f t="shared" si="2"/>
        <v>148.19999999999999</v>
      </c>
    </row>
    <row r="87" spans="1:8" x14ac:dyDescent="0.2">
      <c r="A87" s="12" t="str">
        <f t="shared" si="3"/>
        <v>2024</v>
      </c>
      <c r="B87" s="13">
        <v>760</v>
      </c>
      <c r="C87" s="11" t="s">
        <v>68</v>
      </c>
      <c r="D87" s="11">
        <v>459.5</v>
      </c>
      <c r="E87" s="11">
        <v>84.5</v>
      </c>
      <c r="F87" s="11">
        <v>121.4</v>
      </c>
      <c r="G87" s="11">
        <v>164.2</v>
      </c>
      <c r="H87" s="11">
        <f t="shared" si="2"/>
        <v>370.1</v>
      </c>
    </row>
    <row r="88" spans="1:8" x14ac:dyDescent="0.2">
      <c r="A88" s="12" t="str">
        <f t="shared" si="3"/>
        <v>2024</v>
      </c>
      <c r="B88" s="13">
        <v>766</v>
      </c>
      <c r="C88" s="11" t="s">
        <v>59</v>
      </c>
      <c r="D88" s="11">
        <v>298.60000000000002</v>
      </c>
      <c r="E88" s="11">
        <v>61.6</v>
      </c>
      <c r="F88" s="11">
        <v>71.2</v>
      </c>
      <c r="G88" s="11">
        <v>97.5</v>
      </c>
      <c r="H88" s="11">
        <f t="shared" si="2"/>
        <v>230.3</v>
      </c>
    </row>
    <row r="89" spans="1:8" x14ac:dyDescent="0.2">
      <c r="A89" s="12" t="str">
        <f t="shared" si="3"/>
        <v>2024</v>
      </c>
      <c r="B89" s="13">
        <v>773</v>
      </c>
      <c r="C89" s="11" t="s">
        <v>52</v>
      </c>
      <c r="D89" s="11">
        <v>205.4</v>
      </c>
      <c r="E89" s="11">
        <v>39</v>
      </c>
      <c r="F89" s="11">
        <v>40.9</v>
      </c>
      <c r="G89" s="11">
        <v>71.3</v>
      </c>
      <c r="H89" s="11">
        <f t="shared" si="2"/>
        <v>151.19999999999999</v>
      </c>
    </row>
    <row r="90" spans="1:8" x14ac:dyDescent="0.2">
      <c r="A90" s="12" t="str">
        <f t="shared" si="3"/>
        <v>2024</v>
      </c>
      <c r="B90" s="13">
        <v>779</v>
      </c>
      <c r="C90" s="11" t="s">
        <v>72</v>
      </c>
      <c r="D90" s="11">
        <v>381.5</v>
      </c>
      <c r="E90" s="11">
        <v>91</v>
      </c>
      <c r="F90" s="11">
        <v>88.1</v>
      </c>
      <c r="G90" s="11">
        <v>132.9</v>
      </c>
      <c r="H90" s="11">
        <f t="shared" si="2"/>
        <v>312</v>
      </c>
    </row>
    <row r="91" spans="1:8" x14ac:dyDescent="0.2">
      <c r="A91" s="12" t="str">
        <f t="shared" si="3"/>
        <v>2024</v>
      </c>
      <c r="B91" s="13">
        <v>787</v>
      </c>
      <c r="C91" s="11" t="s">
        <v>54</v>
      </c>
      <c r="D91" s="11">
        <v>407.5</v>
      </c>
      <c r="E91" s="11">
        <v>86.3</v>
      </c>
      <c r="F91" s="11">
        <v>88.4</v>
      </c>
      <c r="G91" s="11">
        <v>129.6</v>
      </c>
      <c r="H91" s="11">
        <f t="shared" si="2"/>
        <v>304.29999999999995</v>
      </c>
    </row>
    <row r="92" spans="1:8" x14ac:dyDescent="0.2">
      <c r="A92" s="12" t="str">
        <f t="shared" si="3"/>
        <v>2024</v>
      </c>
      <c r="B92" s="13">
        <v>791</v>
      </c>
      <c r="C92" s="11" t="s">
        <v>75</v>
      </c>
      <c r="D92" s="11">
        <v>642.5</v>
      </c>
      <c r="E92" s="11">
        <v>125</v>
      </c>
      <c r="F92" s="11">
        <v>147.4</v>
      </c>
      <c r="G92" s="11">
        <v>191.1</v>
      </c>
      <c r="H92" s="11">
        <f t="shared" si="2"/>
        <v>463.5</v>
      </c>
    </row>
    <row r="93" spans="1:8" x14ac:dyDescent="0.2">
      <c r="A93" s="12" t="str">
        <f t="shared" si="3"/>
        <v>2024</v>
      </c>
      <c r="B93" s="13">
        <v>810</v>
      </c>
      <c r="C93" s="11" t="s">
        <v>46</v>
      </c>
      <c r="D93" s="11">
        <v>246.1</v>
      </c>
      <c r="E93" s="11">
        <v>47.9</v>
      </c>
      <c r="F93" s="11">
        <v>63.5</v>
      </c>
      <c r="G93" s="11">
        <v>73.2</v>
      </c>
      <c r="H93" s="11">
        <f t="shared" si="2"/>
        <v>184.60000000000002</v>
      </c>
    </row>
    <row r="94" spans="1:8" x14ac:dyDescent="0.2">
      <c r="A94" s="12" t="str">
        <f t="shared" si="3"/>
        <v>2024</v>
      </c>
      <c r="B94" s="13">
        <v>813</v>
      </c>
      <c r="C94" s="11" t="s">
        <v>47</v>
      </c>
      <c r="D94" s="11">
        <v>468.5</v>
      </c>
      <c r="E94" s="11">
        <v>113</v>
      </c>
      <c r="F94" s="11">
        <v>99.4</v>
      </c>
      <c r="G94" s="11">
        <v>133.19999999999999</v>
      </c>
      <c r="H94" s="11">
        <f t="shared" si="2"/>
        <v>345.6</v>
      </c>
    </row>
    <row r="95" spans="1:8" x14ac:dyDescent="0.2">
      <c r="A95" s="12" t="str">
        <f t="shared" si="3"/>
        <v>2024</v>
      </c>
      <c r="B95" s="13">
        <v>820</v>
      </c>
      <c r="C95" s="11" t="s">
        <v>138</v>
      </c>
      <c r="D95" s="11">
        <v>328</v>
      </c>
      <c r="E95" s="11">
        <v>56.5</v>
      </c>
      <c r="F95" s="11">
        <v>76.900000000000006</v>
      </c>
      <c r="G95" s="11">
        <v>112.4</v>
      </c>
      <c r="H95" s="11">
        <f t="shared" si="2"/>
        <v>245.8</v>
      </c>
    </row>
    <row r="96" spans="1:8" x14ac:dyDescent="0.2">
      <c r="A96" s="12" t="str">
        <f t="shared" si="3"/>
        <v>2024</v>
      </c>
      <c r="B96" s="13">
        <v>825</v>
      </c>
      <c r="C96" s="11" t="s">
        <v>50</v>
      </c>
      <c r="D96" s="11">
        <v>21.7</v>
      </c>
      <c r="E96" s="11">
        <v>2</v>
      </c>
      <c r="F96" s="11">
        <v>3.4</v>
      </c>
      <c r="G96" s="11">
        <v>5.0999999999999996</v>
      </c>
      <c r="H96" s="11">
        <f t="shared" si="2"/>
        <v>10.5</v>
      </c>
    </row>
    <row r="97" spans="1:8" x14ac:dyDescent="0.2">
      <c r="A97" s="12" t="str">
        <f t="shared" si="3"/>
        <v>2024</v>
      </c>
      <c r="B97" s="13">
        <v>840</v>
      </c>
      <c r="C97" s="11" t="s">
        <v>53</v>
      </c>
      <c r="D97" s="11">
        <v>181.5</v>
      </c>
      <c r="E97" s="11">
        <v>26.7</v>
      </c>
      <c r="F97" s="11">
        <v>55.4</v>
      </c>
      <c r="G97" s="11">
        <v>57.1</v>
      </c>
      <c r="H97" s="11">
        <f t="shared" si="2"/>
        <v>139.19999999999999</v>
      </c>
    </row>
    <row r="98" spans="1:8" x14ac:dyDescent="0.2">
      <c r="A98" s="12" t="str">
        <f t="shared" si="3"/>
        <v>2024</v>
      </c>
      <c r="B98" s="13">
        <v>846</v>
      </c>
      <c r="C98" s="11" t="s">
        <v>51</v>
      </c>
      <c r="D98" s="11">
        <v>298.5</v>
      </c>
      <c r="E98" s="11">
        <v>67.099999999999994</v>
      </c>
      <c r="F98" s="11">
        <v>78.099999999999994</v>
      </c>
      <c r="G98" s="11">
        <v>86.9</v>
      </c>
      <c r="H98" s="11">
        <f t="shared" si="2"/>
        <v>232.1</v>
      </c>
    </row>
    <row r="99" spans="1:8" x14ac:dyDescent="0.2">
      <c r="A99" s="12" t="str">
        <f t="shared" si="3"/>
        <v>2024</v>
      </c>
      <c r="B99" s="13">
        <v>849</v>
      </c>
      <c r="C99" s="11" t="s">
        <v>49</v>
      </c>
      <c r="D99" s="11">
        <v>270.7</v>
      </c>
      <c r="E99" s="11">
        <v>58.5</v>
      </c>
      <c r="F99" s="11">
        <v>71.5</v>
      </c>
      <c r="G99" s="11">
        <v>77.400000000000006</v>
      </c>
      <c r="H99" s="11">
        <f t="shared" si="2"/>
        <v>207.4</v>
      </c>
    </row>
    <row r="100" spans="1:8" x14ac:dyDescent="0.2">
      <c r="A100" s="12" t="str">
        <f t="shared" si="3"/>
        <v>2024</v>
      </c>
      <c r="B100" s="13">
        <v>851</v>
      </c>
      <c r="C100" s="11" t="s">
        <v>56</v>
      </c>
      <c r="D100" s="11">
        <v>1471.9</v>
      </c>
      <c r="E100" s="11">
        <v>314.7</v>
      </c>
      <c r="F100" s="11">
        <v>334.6</v>
      </c>
      <c r="G100" s="11">
        <v>425.6</v>
      </c>
      <c r="H100" s="11">
        <f t="shared" si="2"/>
        <v>1074.9000000000001</v>
      </c>
    </row>
    <row r="101" spans="1:8" x14ac:dyDescent="0.2">
      <c r="A101" s="12" t="str">
        <f t="shared" si="3"/>
        <v>2024</v>
      </c>
      <c r="B101" s="13">
        <v>860</v>
      </c>
      <c r="C101" s="11" t="s">
        <v>48</v>
      </c>
      <c r="D101" s="11">
        <v>494.2</v>
      </c>
      <c r="E101" s="11">
        <v>95.2</v>
      </c>
      <c r="F101" s="11">
        <v>142.1</v>
      </c>
      <c r="G101" s="11">
        <v>143.9</v>
      </c>
      <c r="H101" s="11">
        <f t="shared" si="2"/>
        <v>381.20000000000005</v>
      </c>
    </row>
    <row r="103" spans="1:8" x14ac:dyDescent="0.2">
      <c r="A103" s="4">
        <v>2024</v>
      </c>
      <c r="C103" s="13" t="s">
        <v>148</v>
      </c>
      <c r="D103" s="17">
        <v>38164</v>
      </c>
      <c r="E103" s="17">
        <v>8013.4</v>
      </c>
      <c r="F103" s="17">
        <v>9038</v>
      </c>
      <c r="G103" s="17">
        <v>10743.4</v>
      </c>
      <c r="H103" s="11">
        <f t="shared" ref="H103" si="4">SUM(E103:G103)</f>
        <v>27794.800000000003</v>
      </c>
    </row>
    <row r="106" spans="1:8" x14ac:dyDescent="0.2">
      <c r="A106" s="11" t="s">
        <v>158</v>
      </c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81F903AF2D2248ABAA18DD843A2B84" ma:contentTypeVersion="3" ma:contentTypeDescription="Create a new document." ma:contentTypeScope="" ma:versionID="f7d5384fad3b8f97caf4aa0d8a74497a">
  <xsd:schema xmlns:xsd="http://www.w3.org/2001/XMLSchema" xmlns:xs="http://www.w3.org/2001/XMLSchema" xmlns:p="http://schemas.microsoft.com/office/2006/metadata/properties" xmlns:ns2="7dc87050-1883-478e-bc59-73e325075333" targetNamespace="http://schemas.microsoft.com/office/2006/metadata/properties" ma:root="true" ma:fieldsID="a4bfb7cc675d26fbb94414d256d2461b" ns2:_="">
    <xsd:import namespace="7dc87050-1883-478e-bc59-73e3250753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87050-1883-478e-bc59-73e3250753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3023C9-39CF-4770-B232-76F1F06B2D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BE6080-EB88-4B59-B0DF-58BF189EC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87050-1883-478e-bc59-73e3250753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A3768B-1DC7-4763-AA5E-1393B1C8465A}">
  <ds:schemaRefs>
    <ds:schemaRef ds:uri="http://www.w3.org/XML/1998/namespace"/>
    <ds:schemaRef ds:uri="http://schemas.microsoft.com/office/2006/metadata/properties"/>
    <ds:schemaRef ds:uri="7dc87050-1883-478e-bc59-73e325075333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 Høysholdt</dc:creator>
  <cp:keywords/>
  <dc:description/>
  <cp:lastModifiedBy>Marie Høysholdt</cp:lastModifiedBy>
  <cp:revision/>
  <dcterms:created xsi:type="dcterms:W3CDTF">2024-09-27T08:36:14Z</dcterms:created>
  <dcterms:modified xsi:type="dcterms:W3CDTF">2025-08-13T08:17:12Z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0x010100BE81F903AF2D2248ABAA18DD843A2B84</vt:lpwstr>
  </property>
  <property fmtid="{D5CDD505-2E9C-101B-9397-08002B2CF9AE}" pid="3" name="Order">
    <vt:r8>1600</vt:r8>
  </property>
</Properties>
</file>